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3"/>
  </bookViews>
  <sheets>
    <sheet name="data" sheetId="1" r:id="rId1"/>
    <sheet name="table" sheetId="2" r:id="rId2"/>
    <sheet name="CALC" sheetId="3" r:id="rId3"/>
    <sheet name="Form10E" sheetId="4" r:id="rId4"/>
  </sheets>
  <externalReferences>
    <externalReference r:id="rId7"/>
  </externalReferences>
  <definedNames>
    <definedName name="rstatus">'[1]data'!$N$4:$N$6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7" authorId="0">
      <text>
        <r>
          <rPr>
            <b/>
            <sz val="9"/>
            <rFont val="Tahoma"/>
            <family val="2"/>
          </rPr>
          <t xml:space="preserve">Fill the amount of taxable income without Arrears (Taxable Income after considering the 80C and other exemption) of the financial year in which arrears/ advance is received + total of arrears as per table given below </t>
        </r>
      </text>
    </comment>
  </commentList>
</comments>
</file>

<file path=xl/sharedStrings.xml><?xml version="1.0" encoding="utf-8"?>
<sst xmlns="http://schemas.openxmlformats.org/spreadsheetml/2006/main" count="119" uniqueCount="98">
  <si>
    <t xml:space="preserve">1. Relief Claimed in the  Assessment Year </t>
  </si>
  <si>
    <t>2016-17</t>
  </si>
  <si>
    <t>2. Name of the Employee</t>
  </si>
  <si>
    <t>3. Address of the Employee</t>
  </si>
  <si>
    <t>4. PAN of the Employee</t>
  </si>
  <si>
    <t>5. Date of Birth (dd/mm/yyyy)</t>
  </si>
  <si>
    <t>6. Male                    Female</t>
  </si>
  <si>
    <t>Resident</t>
  </si>
  <si>
    <t>Financial Year</t>
  </si>
  <si>
    <t>Taxable Income of the relevant F.Y. without the arrears or advance (Rs.)</t>
  </si>
  <si>
    <t>Amount of Arrears/Advance  received against each Financial Year (Rs.)</t>
  </si>
  <si>
    <t>2014-15</t>
  </si>
  <si>
    <t>2013-14</t>
  </si>
  <si>
    <t>2012-13</t>
  </si>
  <si>
    <t>Total</t>
  </si>
  <si>
    <t>Previous Year(s)</t>
  </si>
  <si>
    <t>4 [2+3]</t>
  </si>
  <si>
    <t>Total Income</t>
  </si>
  <si>
    <t>(As increased by salary received in arrears or advance)</t>
  </si>
  <si>
    <t>Relief under section 89(1)</t>
  </si>
  <si>
    <t>FORM 10E</t>
  </si>
  <si>
    <t>[See Rule 21AA]</t>
  </si>
  <si>
    <t>Form  for  furnishing  particulars  of  income  under  section  192(2A)  for  the year ending 31st March, 2016</t>
  </si>
  <si>
    <t>claiming relief under section 89(1) by a Government servant or an employee in a [company,co-operative society, local authority ,university, institution, association or body]</t>
  </si>
  <si>
    <t>1. Name and address of the Employee</t>
  </si>
  <si>
    <t>2. Permanent Account Number</t>
  </si>
  <si>
    <t>3. Residential Status</t>
  </si>
  <si>
    <t>Amount (Rs.)</t>
  </si>
  <si>
    <t>(a)</t>
  </si>
  <si>
    <t>(b)</t>
  </si>
  <si>
    <t>Not Applicable</t>
  </si>
  <si>
    <t xml:space="preserve">(c) </t>
  </si>
  <si>
    <t>Payment   in   the   nature  of  compensation  from   the  employer  or  former</t>
  </si>
  <si>
    <t>(d)</t>
  </si>
  <si>
    <t>Detailed particulars of payments referred to above may be given in</t>
  </si>
  <si>
    <t>Annexure I, II, III or IV, as the case may be.</t>
  </si>
  <si>
    <t>Signature of the employee</t>
  </si>
  <si>
    <t>Verification</t>
  </si>
  <si>
    <t>I</t>
  </si>
  <si>
    <t xml:space="preserve">do hereby declare that what is stated above is </t>
  </si>
  <si>
    <t>true to the best of my knowledge and belief.</t>
  </si>
  <si>
    <t xml:space="preserve">Place: </t>
  </si>
  <si>
    <t>Dated:</t>
  </si>
  <si>
    <t>YEAR</t>
  </si>
  <si>
    <t>INCOME PREVIOUS YR</t>
  </si>
  <si>
    <t>ARREARS PAID</t>
  </si>
  <si>
    <t>TOTAL INCLUDING ARREARS</t>
  </si>
  <si>
    <t>INCOME TAX WITHOUT ARREARS</t>
  </si>
  <si>
    <t>REBATE 87A</t>
  </si>
  <si>
    <t>CESS PAID</t>
  </si>
  <si>
    <t>TOTAL TAX PAID WITH ARREARS</t>
  </si>
  <si>
    <t>TOTAL TAX PAID WITHOUT ARREARS</t>
  </si>
  <si>
    <t>Tax On Total Income 2015-16</t>
  </si>
  <si>
    <t>CESS</t>
  </si>
  <si>
    <t>REBATE UNDER 87A</t>
  </si>
  <si>
    <t>TOTAL TAX</t>
  </si>
  <si>
    <t>RAJ MANGALAM</t>
  </si>
  <si>
    <t>SYNDICATE BANK</t>
  </si>
  <si>
    <t>AOXPM3490F</t>
  </si>
  <si>
    <t>MALE</t>
  </si>
  <si>
    <t>8. Arrears Received in FY 2015-16</t>
  </si>
  <si>
    <t>9. Total Taxable Income for FY 2015-16</t>
  </si>
  <si>
    <t>10. Total Taxable Income including Arrear Received in FY 2015-16</t>
  </si>
  <si>
    <t xml:space="preserve">11. Year-wise Breakup of Arrears received and taxable income </t>
  </si>
  <si>
    <t>Table for Calculation of Arrears Year Wise</t>
  </si>
  <si>
    <t>ANNEXURE-FOR RELIEF CALCULATION</t>
  </si>
  <si>
    <t>Tax on total income (Considering S.No 3)</t>
  </si>
  <si>
    <t>Tax on total income ((Considering S.No 1)</t>
  </si>
  <si>
    <t>(Withour Arrears)</t>
  </si>
  <si>
    <t>(Difference between S.No 4 and S.No 5)</t>
  </si>
  <si>
    <t>(As per Colum S.No 7 of Table chart)</t>
  </si>
  <si>
    <t>Difference in Tax after Arrears payment</t>
  </si>
  <si>
    <t xml:space="preserve">(Difference between the S.No 6 and S.No 7) </t>
  </si>
  <si>
    <t>TOTAL TAX RELIEF</t>
  </si>
  <si>
    <r>
      <t xml:space="preserve">7. Residential Status </t>
    </r>
    <r>
      <rPr>
        <b/>
        <sz val="11"/>
        <color indexed="8"/>
        <rFont val="Calibri"/>
        <family val="2"/>
      </rPr>
      <t>(Assumed to be Resident)</t>
    </r>
  </si>
  <si>
    <t>MONTH</t>
  </si>
  <si>
    <t>Arrears Paid in FY 2012-13</t>
  </si>
  <si>
    <t xml:space="preserve">Amount </t>
  </si>
  <si>
    <t>Arrears Paid in FY 2013-14</t>
  </si>
  <si>
    <t xml:space="preserve">ARREARS  </t>
  </si>
  <si>
    <t>Salary received in arrears</t>
  </si>
  <si>
    <t xml:space="preserve">Tax on salary received in arrears </t>
  </si>
  <si>
    <t>Particulars of Income referred to in rule 21A of the Income Tax Rules, 1962 during the previous 
year relevant to the</t>
  </si>
  <si>
    <t>Verified today, the16th day of feb 2016</t>
  </si>
  <si>
    <t>Total income Without Arrears</t>
  </si>
  <si>
    <t>Arrears Received in Each Financial Years</t>
  </si>
  <si>
    <t>Total Income Including Arrears</t>
  </si>
  <si>
    <t>Tax on total income without Arrears</t>
  </si>
  <si>
    <t>Tax on total income with Arrears</t>
  </si>
  <si>
    <t>Difference in Tax [Column (6) minus amount under column (5)]</t>
  </si>
  <si>
    <t>Salary  received  in  arrears  or  in advance in  accordance  with the 
provisions</t>
  </si>
  <si>
    <t>Payment  in  the  nature  of gratuity in respect of past services, exteding  over</t>
  </si>
  <si>
    <t>Payment  in  commutation  of  pension  in  accordance  with the 
provisions of</t>
  </si>
  <si>
    <t>Created by : Askbanking : Visit him : http://ww.askbanking.com</t>
  </si>
  <si>
    <t>Created by : Askbanking : Visit him : http://www.askbanking.com</t>
  </si>
  <si>
    <t>Askbanking.com - Get Banking Queries Solved</t>
  </si>
  <si>
    <t>NOTE : Kindly Verify the Details, askbanking.com doesn't take any responsibility for error. This is only for the information purpose.</t>
  </si>
  <si>
    <t>ASKBANKING.COM - Get Banking Updates Online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</si>
</sst>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4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Rial"/>
      <family val="0"/>
    </font>
    <font>
      <b/>
      <sz val="11"/>
      <color indexed="10"/>
      <name val="Calibri"/>
      <family val="2"/>
    </font>
    <font>
      <b/>
      <sz val="10"/>
      <color indexed="8"/>
      <name val="Rial"/>
      <family val="0"/>
    </font>
    <font>
      <b/>
      <sz val="11"/>
      <color indexed="36"/>
      <name val="Calibri"/>
      <family val="2"/>
    </font>
    <font>
      <b/>
      <sz val="10"/>
      <color indexed="17"/>
      <name val="Rial"/>
      <family val="0"/>
    </font>
    <font>
      <b/>
      <sz val="10"/>
      <color indexed="10"/>
      <name val="Rial"/>
      <family val="0"/>
    </font>
    <font>
      <b/>
      <sz val="15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24"/>
      <color indexed="30"/>
      <name val="Calibri"/>
      <family val="2"/>
    </font>
    <font>
      <i/>
      <sz val="11"/>
      <color indexed="8"/>
      <name val="Calibri"/>
      <family val="2"/>
    </font>
    <font>
      <b/>
      <sz val="10"/>
      <color indexed="40"/>
      <name val="Rial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ial"/>
      <family val="0"/>
    </font>
    <font>
      <b/>
      <sz val="11"/>
      <color rgb="FFFF0000"/>
      <name val="Calibri"/>
      <family val="2"/>
    </font>
    <font>
      <b/>
      <sz val="10"/>
      <color theme="1"/>
      <name val="Rial"/>
      <family val="0"/>
    </font>
    <font>
      <b/>
      <sz val="11"/>
      <color rgb="FF7030A0"/>
      <name val="Calibri"/>
      <family val="2"/>
    </font>
    <font>
      <b/>
      <sz val="10"/>
      <color rgb="FF00B050"/>
      <name val="Rial"/>
      <family val="0"/>
    </font>
    <font>
      <b/>
      <sz val="10"/>
      <color rgb="FFFF0000"/>
      <name val="Rial"/>
      <family val="0"/>
    </font>
    <font>
      <sz val="9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  <font>
      <b/>
      <sz val="24"/>
      <color rgb="FF0070C0"/>
      <name val="Calibri"/>
      <family val="2"/>
    </font>
    <font>
      <b/>
      <sz val="15"/>
      <color theme="1"/>
      <name val="Calibri"/>
      <family val="2"/>
    </font>
    <font>
      <b/>
      <sz val="10"/>
      <color rgb="FF00B0F0"/>
      <name val="Rial"/>
      <family val="0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65" fontId="0" fillId="0" borderId="10" xfId="42" applyNumberFormat="1" applyFont="1" applyBorder="1" applyAlignment="1" applyProtection="1">
      <alignment/>
      <protection hidden="1"/>
    </xf>
    <xf numFmtId="0" fontId="53" fillId="0" borderId="11" xfId="0" applyFont="1" applyBorder="1" applyAlignment="1" applyProtection="1">
      <alignment/>
      <protection hidden="1"/>
    </xf>
    <xf numFmtId="0" fontId="53" fillId="0" borderId="12" xfId="0" applyFont="1" applyBorder="1" applyAlignment="1" applyProtection="1">
      <alignment/>
      <protection hidden="1"/>
    </xf>
    <xf numFmtId="0" fontId="53" fillId="0" borderId="13" xfId="0" applyFont="1" applyBorder="1" applyAlignment="1" applyProtection="1">
      <alignment/>
      <protection hidden="1"/>
    </xf>
    <xf numFmtId="0" fontId="53" fillId="0" borderId="14" xfId="0" applyFont="1" applyBorder="1" applyAlignment="1" applyProtection="1">
      <alignment/>
      <protection hidden="1"/>
    </xf>
    <xf numFmtId="0" fontId="53" fillId="0" borderId="15" xfId="0" applyFont="1" applyBorder="1" applyAlignment="1" applyProtection="1">
      <alignment horizontal="center"/>
      <protection hidden="1"/>
    </xf>
    <xf numFmtId="0" fontId="53" fillId="0" borderId="15" xfId="0" applyFont="1" applyBorder="1" applyAlignment="1" applyProtection="1">
      <alignment/>
      <protection hidden="1"/>
    </xf>
    <xf numFmtId="0" fontId="53" fillId="0" borderId="16" xfId="0" applyFont="1" applyBorder="1" applyAlignment="1" applyProtection="1">
      <alignment/>
      <protection hidden="1"/>
    </xf>
    <xf numFmtId="0" fontId="5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42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4" fillId="34" borderId="10" xfId="0" applyFont="1" applyFill="1" applyBorder="1" applyAlignment="1" applyProtection="1">
      <alignment horizontal="center"/>
      <protection hidden="1"/>
    </xf>
    <xf numFmtId="165" fontId="54" fillId="34" borderId="10" xfId="0" applyNumberFormat="1" applyFont="1" applyFill="1" applyBorder="1" applyAlignment="1" applyProtection="1">
      <alignment/>
      <protection hidden="1"/>
    </xf>
    <xf numFmtId="0" fontId="55" fillId="0" borderId="13" xfId="0" applyFont="1" applyBorder="1" applyAlignment="1" applyProtection="1">
      <alignment/>
      <protection hidden="1"/>
    </xf>
    <xf numFmtId="0" fontId="55" fillId="0" borderId="13" xfId="0" applyFont="1" applyBorder="1" applyAlignment="1" applyProtection="1">
      <alignment horizontal="center"/>
      <protection hidden="1"/>
    </xf>
    <xf numFmtId="0" fontId="55" fillId="0" borderId="14" xfId="0" applyFont="1" applyBorder="1" applyAlignment="1" applyProtection="1">
      <alignment/>
      <protection hidden="1"/>
    </xf>
    <xf numFmtId="165" fontId="55" fillId="0" borderId="14" xfId="0" applyNumberFormat="1" applyFont="1" applyBorder="1" applyAlignment="1" applyProtection="1">
      <alignment/>
      <protection hidden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 applyProtection="1">
      <alignment horizontal="center"/>
      <protection hidden="1"/>
    </xf>
    <xf numFmtId="165" fontId="0" fillId="0" borderId="15" xfId="42" applyNumberFormat="1" applyFont="1" applyBorder="1" applyAlignment="1" applyProtection="1">
      <alignment/>
      <protection hidden="1"/>
    </xf>
    <xf numFmtId="165" fontId="54" fillId="0" borderId="15" xfId="42" applyNumberFormat="1" applyFont="1" applyBorder="1" applyAlignment="1" applyProtection="1">
      <alignment/>
      <protection hidden="1"/>
    </xf>
    <xf numFmtId="0" fontId="51" fillId="34" borderId="10" xfId="0" applyFont="1" applyFill="1" applyBorder="1" applyAlignment="1">
      <alignment horizontal="justify" vertical="top" wrapText="1"/>
    </xf>
    <xf numFmtId="0" fontId="54" fillId="34" borderId="10" xfId="0" applyFont="1" applyFill="1" applyBorder="1" applyAlignment="1">
      <alignment horizontal="justify" vertical="top" wrapText="1"/>
    </xf>
    <xf numFmtId="0" fontId="51" fillId="0" borderId="0" xfId="0" applyFont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0" fontId="51" fillId="0" borderId="0" xfId="0" applyFont="1" applyAlignment="1">
      <alignment/>
    </xf>
    <xf numFmtId="0" fontId="56" fillId="35" borderId="10" xfId="0" applyFont="1" applyFill="1" applyBorder="1" applyAlignment="1" applyProtection="1">
      <alignment horizontal="center" vertical="center" wrapText="1"/>
      <protection hidden="1"/>
    </xf>
    <xf numFmtId="0" fontId="57" fillId="0" borderId="13" xfId="0" applyFont="1" applyBorder="1" applyAlignment="1" applyProtection="1">
      <alignment horizontal="center"/>
      <protection hidden="1"/>
    </xf>
    <xf numFmtId="0" fontId="57" fillId="0" borderId="13" xfId="0" applyFont="1" applyBorder="1" applyAlignment="1" applyProtection="1">
      <alignment/>
      <protection hidden="1"/>
    </xf>
    <xf numFmtId="0" fontId="53" fillId="0" borderId="17" xfId="0" applyFont="1" applyBorder="1" applyAlignment="1" applyProtection="1">
      <alignment/>
      <protection hidden="1"/>
    </xf>
    <xf numFmtId="165" fontId="58" fillId="34" borderId="18" xfId="0" applyNumberFormat="1" applyFont="1" applyFill="1" applyBorder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0" fontId="51" fillId="13" borderId="10" xfId="0" applyFont="1" applyFill="1" applyBorder="1" applyAlignment="1" applyProtection="1">
      <alignment/>
      <protection hidden="1"/>
    </xf>
    <xf numFmtId="0" fontId="0" fillId="13" borderId="10" xfId="0" applyFill="1" applyBorder="1" applyAlignment="1" applyProtection="1">
      <alignment/>
      <protection hidden="1"/>
    </xf>
    <xf numFmtId="0" fontId="59" fillId="13" borderId="10" xfId="0" applyFont="1" applyFill="1" applyBorder="1" applyAlignment="1" applyProtection="1">
      <alignment/>
      <protection hidden="1"/>
    </xf>
    <xf numFmtId="0" fontId="51" fillId="13" borderId="10" xfId="0" applyFont="1" applyFill="1" applyBorder="1" applyAlignment="1" applyProtection="1">
      <alignment horizontal="center" shrinkToFit="1"/>
      <protection hidden="1"/>
    </xf>
    <xf numFmtId="165" fontId="51" fillId="13" borderId="10" xfId="42" applyNumberFormat="1" applyFont="1" applyFill="1" applyBorder="1" applyAlignment="1" applyProtection="1">
      <alignment/>
      <protection locked="0"/>
    </xf>
    <xf numFmtId="0" fontId="0" fillId="13" borderId="11" xfId="0" applyFill="1" applyBorder="1" applyAlignment="1" applyProtection="1">
      <alignment/>
      <protection hidden="1"/>
    </xf>
    <xf numFmtId="0" fontId="51" fillId="13" borderId="10" xfId="0" applyFont="1" applyFill="1" applyBorder="1" applyAlignment="1" applyProtection="1">
      <alignment horizontal="center"/>
      <protection hidden="1"/>
    </xf>
    <xf numFmtId="0" fontId="0" fillId="13" borderId="15" xfId="0" applyFill="1" applyBorder="1" applyAlignment="1" applyProtection="1">
      <alignment horizontal="center" wrapText="1"/>
      <protection hidden="1"/>
    </xf>
    <xf numFmtId="0" fontId="0" fillId="13" borderId="17" xfId="0" applyFill="1" applyBorder="1" applyAlignment="1" applyProtection="1">
      <alignment horizontal="center" wrapText="1"/>
      <protection hidden="1"/>
    </xf>
    <xf numFmtId="0" fontId="0" fillId="13" borderId="10" xfId="0" applyFill="1" applyBorder="1" applyAlignment="1" applyProtection="1">
      <alignment horizontal="center"/>
      <protection hidden="1"/>
    </xf>
    <xf numFmtId="165" fontId="0" fillId="13" borderId="10" xfId="42" applyNumberFormat="1" applyFont="1" applyFill="1" applyBorder="1" applyAlignment="1" applyProtection="1">
      <alignment/>
      <protection locked="0"/>
    </xf>
    <xf numFmtId="0" fontId="60" fillId="13" borderId="0" xfId="0" applyFont="1" applyFill="1" applyAlignment="1">
      <alignment/>
    </xf>
    <xf numFmtId="165" fontId="0" fillId="13" borderId="19" xfId="42" applyNumberFormat="1" applyFont="1" applyFill="1" applyBorder="1" applyAlignment="1" applyProtection="1">
      <alignment/>
      <protection locked="0"/>
    </xf>
    <xf numFmtId="0" fontId="61" fillId="13" borderId="17" xfId="0" applyFont="1" applyFill="1" applyBorder="1" applyAlignment="1" applyProtection="1">
      <alignment/>
      <protection hidden="1"/>
    </xf>
    <xf numFmtId="0" fontId="61" fillId="13" borderId="0" xfId="0" applyFont="1" applyFill="1" applyBorder="1" applyAlignment="1" applyProtection="1">
      <alignment/>
      <protection hidden="1"/>
    </xf>
    <xf numFmtId="0" fontId="0" fillId="13" borderId="20" xfId="0" applyFill="1" applyBorder="1" applyAlignment="1" applyProtection="1">
      <alignment wrapText="1"/>
      <protection hidden="1"/>
    </xf>
    <xf numFmtId="0" fontId="61" fillId="13" borderId="10" xfId="0" applyFont="1" applyFill="1" applyBorder="1" applyAlignment="1" applyProtection="1">
      <alignment/>
      <protection hidden="1"/>
    </xf>
    <xf numFmtId="0" fontId="51" fillId="18" borderId="10" xfId="0" applyFont="1" applyFill="1" applyBorder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17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17" fontId="0" fillId="0" borderId="10" xfId="0" applyNumberFormat="1" applyBorder="1" applyAlignment="1">
      <alignment/>
    </xf>
    <xf numFmtId="0" fontId="51" fillId="18" borderId="10" xfId="0" applyFont="1" applyFill="1" applyBorder="1" applyAlignment="1" applyProtection="1">
      <alignment horizontal="center"/>
      <protection hidden="1"/>
    </xf>
    <xf numFmtId="0" fontId="51" fillId="34" borderId="10" xfId="0" applyFont="1" applyFill="1" applyBorder="1" applyAlignment="1">
      <alignment horizontal="center"/>
    </xf>
    <xf numFmtId="0" fontId="62" fillId="0" borderId="0" xfId="0" applyFont="1" applyAlignment="1" applyProtection="1">
      <alignment wrapText="1"/>
      <protection hidden="1"/>
    </xf>
    <xf numFmtId="0" fontId="51" fillId="0" borderId="10" xfId="0" applyFont="1" applyBorder="1" applyAlignment="1" applyProtection="1">
      <alignment/>
      <protection hidden="1"/>
    </xf>
    <xf numFmtId="0" fontId="51" fillId="0" borderId="19" xfId="0" applyFont="1" applyBorder="1" applyAlignment="1" applyProtection="1">
      <alignment/>
      <protection hidden="1"/>
    </xf>
    <xf numFmtId="0" fontId="51" fillId="0" borderId="21" xfId="0" applyFont="1" applyBorder="1" applyAlignment="1" applyProtection="1">
      <alignment/>
      <protection hidden="1"/>
    </xf>
    <xf numFmtId="0" fontId="51" fillId="0" borderId="22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13" borderId="11" xfId="0" applyFont="1" applyFill="1" applyBorder="1" applyAlignment="1" applyProtection="1">
      <alignment/>
      <protection hidden="1"/>
    </xf>
    <xf numFmtId="165" fontId="54" fillId="13" borderId="11" xfId="42" applyNumberFormat="1" applyFont="1" applyFill="1" applyBorder="1" applyAlignment="1" applyProtection="1">
      <alignment/>
      <protection locked="0"/>
    </xf>
    <xf numFmtId="0" fontId="4" fillId="36" borderId="0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54" fillId="18" borderId="25" xfId="0" applyFont="1" applyFill="1" applyBorder="1" applyAlignment="1" applyProtection="1">
      <alignment horizontal="center"/>
      <protection hidden="1"/>
    </xf>
    <xf numFmtId="0" fontId="54" fillId="18" borderId="26" xfId="0" applyFont="1" applyFill="1" applyBorder="1" applyAlignment="1" applyProtection="1">
      <alignment horizontal="center"/>
      <protection hidden="1"/>
    </xf>
    <xf numFmtId="0" fontId="63" fillId="35" borderId="27" xfId="0" applyFont="1" applyFill="1" applyBorder="1" applyAlignment="1" applyProtection="1">
      <alignment horizontal="center"/>
      <protection hidden="1"/>
    </xf>
    <xf numFmtId="0" fontId="63" fillId="35" borderId="28" xfId="0" applyFont="1" applyFill="1" applyBorder="1" applyAlignment="1" applyProtection="1">
      <alignment horizontal="center"/>
      <protection hidden="1"/>
    </xf>
    <xf numFmtId="0" fontId="63" fillId="35" borderId="29" xfId="0" applyFont="1" applyFill="1" applyBorder="1" applyAlignment="1" applyProtection="1">
      <alignment horizontal="center"/>
      <protection hidden="1"/>
    </xf>
    <xf numFmtId="0" fontId="63" fillId="35" borderId="30" xfId="0" applyFont="1" applyFill="1" applyBorder="1" applyAlignment="1" applyProtection="1">
      <alignment horizontal="center"/>
      <protection hidden="1"/>
    </xf>
    <xf numFmtId="0" fontId="6" fillId="38" borderId="17" xfId="53" applyFont="1" applyFill="1" applyBorder="1" applyAlignment="1" applyProtection="1">
      <alignment horizontal="center" vertical="center" wrapText="1"/>
      <protection/>
    </xf>
    <xf numFmtId="0" fontId="56" fillId="13" borderId="19" xfId="0" applyFont="1" applyFill="1" applyBorder="1" applyAlignment="1" applyProtection="1">
      <alignment horizontal="center"/>
      <protection locked="0"/>
    </xf>
    <xf numFmtId="0" fontId="56" fillId="13" borderId="21" xfId="0" applyFont="1" applyFill="1" applyBorder="1" applyAlignment="1" applyProtection="1">
      <alignment horizontal="center"/>
      <protection locked="0"/>
    </xf>
    <xf numFmtId="0" fontId="56" fillId="13" borderId="22" xfId="0" applyFont="1" applyFill="1" applyBorder="1" applyAlignment="1" applyProtection="1">
      <alignment horizontal="center"/>
      <protection locked="0"/>
    </xf>
    <xf numFmtId="14" fontId="56" fillId="13" borderId="19" xfId="0" applyNumberFormat="1" applyFont="1" applyFill="1" applyBorder="1" applyAlignment="1" applyProtection="1">
      <alignment horizontal="center"/>
      <protection locked="0"/>
    </xf>
    <xf numFmtId="14" fontId="56" fillId="13" borderId="21" xfId="0" applyNumberFormat="1" applyFont="1" applyFill="1" applyBorder="1" applyAlignment="1" applyProtection="1">
      <alignment horizontal="center"/>
      <protection locked="0"/>
    </xf>
    <xf numFmtId="14" fontId="56" fillId="13" borderId="22" xfId="0" applyNumberFormat="1" applyFont="1" applyFill="1" applyBorder="1" applyAlignment="1" applyProtection="1">
      <alignment horizontal="center"/>
      <protection locked="0"/>
    </xf>
    <xf numFmtId="0" fontId="56" fillId="13" borderId="19" xfId="0" applyFont="1" applyFill="1" applyBorder="1" applyAlignment="1" applyProtection="1">
      <alignment horizontal="center"/>
      <protection hidden="1"/>
    </xf>
    <xf numFmtId="0" fontId="56" fillId="13" borderId="21" xfId="0" applyFont="1" applyFill="1" applyBorder="1" applyAlignment="1" applyProtection="1">
      <alignment horizontal="center"/>
      <protection hidden="1"/>
    </xf>
    <xf numFmtId="0" fontId="56" fillId="13" borderId="22" xfId="0" applyFont="1" applyFill="1" applyBorder="1" applyAlignment="1" applyProtection="1">
      <alignment horizontal="center"/>
      <protection hidden="1"/>
    </xf>
    <xf numFmtId="0" fontId="64" fillId="13" borderId="19" xfId="0" applyFont="1" applyFill="1" applyBorder="1" applyAlignment="1" applyProtection="1">
      <alignment horizontal="center"/>
      <protection hidden="1"/>
    </xf>
    <xf numFmtId="0" fontId="64" fillId="13" borderId="22" xfId="0" applyFont="1" applyFill="1" applyBorder="1" applyAlignment="1" applyProtection="1">
      <alignment horizontal="center"/>
      <protection hidden="1"/>
    </xf>
    <xf numFmtId="0" fontId="56" fillId="13" borderId="19" xfId="0" applyFont="1" applyFill="1" applyBorder="1" applyAlignment="1" applyProtection="1">
      <alignment horizontal="center" shrinkToFit="1"/>
      <protection locked="0"/>
    </xf>
    <xf numFmtId="0" fontId="56" fillId="13" borderId="21" xfId="0" applyFont="1" applyFill="1" applyBorder="1" applyAlignment="1" applyProtection="1">
      <alignment horizontal="center" shrinkToFit="1"/>
      <protection locked="0"/>
    </xf>
    <xf numFmtId="0" fontId="56" fillId="13" borderId="22" xfId="0" applyFont="1" applyFill="1" applyBorder="1" applyAlignment="1" applyProtection="1">
      <alignment horizontal="center" shrinkToFit="1"/>
      <protection locked="0"/>
    </xf>
    <xf numFmtId="0" fontId="54" fillId="34" borderId="25" xfId="0" applyFont="1" applyFill="1" applyBorder="1" applyAlignment="1" applyProtection="1">
      <alignment horizontal="center"/>
      <protection hidden="1"/>
    </xf>
    <xf numFmtId="0" fontId="54" fillId="34" borderId="31" xfId="0" applyFont="1" applyFill="1" applyBorder="1" applyAlignment="1" applyProtection="1">
      <alignment horizontal="center"/>
      <protection hidden="1"/>
    </xf>
    <xf numFmtId="0" fontId="54" fillId="34" borderId="26" xfId="0" applyFont="1" applyFill="1" applyBorder="1" applyAlignment="1" applyProtection="1">
      <alignment horizontal="center"/>
      <protection hidden="1"/>
    </xf>
    <xf numFmtId="0" fontId="54" fillId="0" borderId="17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65" fillId="0" borderId="24" xfId="0" applyFont="1" applyBorder="1" applyAlignment="1" applyProtection="1">
      <alignment horizontal="center"/>
      <protection hidden="1"/>
    </xf>
    <xf numFmtId="0" fontId="58" fillId="34" borderId="19" xfId="0" applyFont="1" applyFill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/>
      <protection hidden="1"/>
    </xf>
    <xf numFmtId="0" fontId="58" fillId="34" borderId="2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51" fillId="0" borderId="19" xfId="0" applyFont="1" applyBorder="1" applyAlignment="1" applyProtection="1">
      <alignment horizontal="center"/>
      <protection hidden="1"/>
    </xf>
    <xf numFmtId="0" fontId="51" fillId="0" borderId="21" xfId="0" applyFont="1" applyBorder="1" applyAlignment="1" applyProtection="1">
      <alignment horizontal="center"/>
      <protection hidden="1"/>
    </xf>
    <xf numFmtId="0" fontId="51" fillId="0" borderId="22" xfId="0" applyFont="1" applyBorder="1" applyAlignment="1" applyProtection="1">
      <alignment horizontal="center"/>
      <protection hidden="1"/>
    </xf>
    <xf numFmtId="0" fontId="51" fillId="0" borderId="0" xfId="0" applyFont="1" applyAlignment="1" applyProtection="1">
      <alignment horizontal="left"/>
      <protection hidden="1"/>
    </xf>
    <xf numFmtId="0" fontId="51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 wrapText="1"/>
      <protection hidden="1"/>
    </xf>
    <xf numFmtId="0" fontId="62" fillId="0" borderId="10" xfId="0" applyFont="1" applyBorder="1" applyAlignment="1" applyProtection="1">
      <alignment horizontal="center" wrapText="1"/>
      <protection hidden="1"/>
    </xf>
    <xf numFmtId="0" fontId="7" fillId="37" borderId="17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23" xfId="0" applyFont="1" applyFill="1" applyBorder="1" applyAlignment="1">
      <alignment vertical="center"/>
    </xf>
    <xf numFmtId="0" fontId="7" fillId="37" borderId="24" xfId="0" applyFont="1" applyFill="1" applyBorder="1" applyAlignment="1">
      <alignment vertical="center"/>
    </xf>
    <xf numFmtId="0" fontId="7" fillId="37" borderId="32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acebook.com/pages/Rajmanglamcom/195722907161323" TargetMode="External" /><Relationship Id="rId6" Type="http://schemas.openxmlformats.org/officeDocument/2006/relationships/hyperlink" Target="http://www.facebook.com/pages/Rajmanglamcom/195722907161323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acebook.com/pages/Rajmanglamcom/195722907161323" TargetMode="External" /><Relationship Id="rId6" Type="http://schemas.openxmlformats.org/officeDocument/2006/relationships/hyperlink" Target="http://www.facebook.com/pages/Rajmanglamcom/195722907161323" TargetMode="External" /><Relationship Id="rId7" Type="http://schemas.openxmlformats.org/officeDocument/2006/relationships/hyperlink" Target="http://www.facebook.com/pages/Rajmanglamcom/195722907161323" TargetMode="External" /><Relationship Id="rId8" Type="http://schemas.openxmlformats.org/officeDocument/2006/relationships/hyperlink" Target="http://www.facebook.com/pages/Rajmanglamcom/195722907161323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acebook.com/pages/Rajmanglamcom/195722907161323" TargetMode="External" /><Relationship Id="rId6" Type="http://schemas.openxmlformats.org/officeDocument/2006/relationships/hyperlink" Target="http://www.facebook.com/pages/Rajmanglamcom/195722907161323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facebook.com/pages/Rajmanglamcom/195722907161323" TargetMode="External" /><Relationship Id="rId3" Type="http://schemas.openxmlformats.org/officeDocument/2006/relationships/hyperlink" Target="http://www.facebook.com/pages/Rajmanglamcom/195722907161323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witter.com/rajmanglam" TargetMode="External" /><Relationship Id="rId6" Type="http://schemas.openxmlformats.org/officeDocument/2006/relationships/hyperlink" Target="http://www.twitter.com/rajmangla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</xdr:row>
      <xdr:rowOff>19050</xdr:rowOff>
    </xdr:from>
    <xdr:to>
      <xdr:col>2</xdr:col>
      <xdr:colOff>590550</xdr:colOff>
      <xdr:row>6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7630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4</xdr:row>
      <xdr:rowOff>0</xdr:rowOff>
    </xdr:from>
    <xdr:to>
      <xdr:col>1</xdr:col>
      <xdr:colOff>3057525</xdr:colOff>
      <xdr:row>6</xdr:row>
      <xdr:rowOff>57150</xdr:rowOff>
    </xdr:to>
    <xdr:pic>
      <xdr:nvPicPr>
        <xdr:cNvPr id="2" name="Picture 3" descr="C:\Users\ShashankMasurkar\Desktop\facebook_Link\facebook_Link\F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8572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19050</xdr:rowOff>
    </xdr:from>
    <xdr:to>
      <xdr:col>3</xdr:col>
      <xdr:colOff>590550</xdr:colOff>
      <xdr:row>6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725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4</xdr:row>
      <xdr:rowOff>0</xdr:rowOff>
    </xdr:from>
    <xdr:to>
      <xdr:col>2</xdr:col>
      <xdr:colOff>876300</xdr:colOff>
      <xdr:row>6</xdr:row>
      <xdr:rowOff>57150</xdr:rowOff>
    </xdr:to>
    <xdr:pic>
      <xdr:nvPicPr>
        <xdr:cNvPr id="2" name="Picture 3" descr="C:\Users\ShashankMasurkar\Desktop\facebook_Link\facebook_Link\F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8382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</xdr:row>
      <xdr:rowOff>219075</xdr:rowOff>
    </xdr:from>
    <xdr:to>
      <xdr:col>4</xdr:col>
      <xdr:colOff>600075</xdr:colOff>
      <xdr:row>6</xdr:row>
      <xdr:rowOff>95250</xdr:rowOff>
    </xdr:to>
    <xdr:pic>
      <xdr:nvPicPr>
        <xdr:cNvPr id="3" name="Picture 3" descr="C:\Users\ShashankMasurkar\Desktop\facebook_Link\facebook_Link\FB.jpg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8001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504825</xdr:colOff>
      <xdr:row>4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619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9525</xdr:rowOff>
    </xdr:from>
    <xdr:to>
      <xdr:col>4</xdr:col>
      <xdr:colOff>552450</xdr:colOff>
      <xdr:row>4</xdr:row>
      <xdr:rowOff>142875</xdr:rowOff>
    </xdr:to>
    <xdr:pic>
      <xdr:nvPicPr>
        <xdr:cNvPr id="2" name="Picture 3" descr="C:\Users\ShashankMasurkar\Desktop\facebook_Link\facebook_Link\F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3714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1</xdr:col>
      <xdr:colOff>190500</xdr:colOff>
      <xdr:row>4</xdr:row>
      <xdr:rowOff>28575</xdr:rowOff>
    </xdr:to>
    <xdr:pic>
      <xdr:nvPicPr>
        <xdr:cNvPr id="1" name="Picture 3" descr="C:\Users\ShashankMasurkar\Desktop\facebook_Link\facebook_Link\F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1</xdr:row>
      <xdr:rowOff>171450</xdr:rowOff>
    </xdr:from>
    <xdr:to>
      <xdr:col>6</xdr:col>
      <xdr:colOff>1190625</xdr:colOff>
      <xdr:row>4</xdr:row>
      <xdr:rowOff>19050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35242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-form10E-ay-2016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able-A"/>
      <sheetName val="Annexure-I"/>
      <sheetName val="Form10E"/>
    </sheetNames>
    <sheetDataSet>
      <sheetData sheetId="0">
        <row r="4">
          <cell r="N4" t="str">
            <v>Resident</v>
          </cell>
        </row>
        <row r="5">
          <cell r="N5" t="str">
            <v>Not Ordinarily Resident</v>
          </cell>
        </row>
        <row r="6">
          <cell r="N6" t="str">
            <v>Non-Resident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3">
      <selection activeCell="F34" sqref="F34"/>
    </sheetView>
  </sheetViews>
  <sheetFormatPr defaultColWidth="9.140625" defaultRowHeight="15"/>
  <cols>
    <col min="2" max="2" width="55.28125" style="0" customWidth="1"/>
    <col min="3" max="3" width="15.57421875" style="0" customWidth="1"/>
    <col min="4" max="4" width="13.57421875" style="0" customWidth="1"/>
    <col min="5" max="5" width="11.421875" style="0" bestFit="1" customWidth="1"/>
    <col min="6" max="6" width="10.421875" style="0" customWidth="1"/>
  </cols>
  <sheetData>
    <row r="1" spans="1:6" ht="17.25" customHeight="1">
      <c r="A1" s="72"/>
      <c r="B1" s="72"/>
      <c r="C1" s="72"/>
      <c r="D1" s="72"/>
      <c r="E1" s="72"/>
      <c r="F1" s="72"/>
    </row>
    <row r="2" spans="1:6" ht="15">
      <c r="A2" s="83" t="s">
        <v>94</v>
      </c>
      <c r="B2" s="83"/>
      <c r="C2" s="83"/>
      <c r="D2" s="83"/>
      <c r="E2" s="83"/>
      <c r="F2" s="83"/>
    </row>
    <row r="3" spans="1:6" ht="15">
      <c r="A3" s="83"/>
      <c r="B3" s="83"/>
      <c r="C3" s="83"/>
      <c r="D3" s="83"/>
      <c r="E3" s="83"/>
      <c r="F3" s="83"/>
    </row>
    <row r="4" spans="1:6" ht="20.25">
      <c r="A4" s="123" t="s">
        <v>95</v>
      </c>
      <c r="B4" s="124"/>
      <c r="C4" s="124"/>
      <c r="D4" s="124"/>
      <c r="E4" s="124"/>
      <c r="F4" s="124"/>
    </row>
    <row r="5" spans="1:6" ht="21" customHeight="1">
      <c r="A5" s="119"/>
      <c r="B5" s="120"/>
      <c r="C5" s="120"/>
      <c r="D5" s="120"/>
      <c r="E5" s="120"/>
      <c r="F5" s="120"/>
    </row>
    <row r="6" spans="1:6" ht="14.25" customHeight="1">
      <c r="A6" s="119"/>
      <c r="B6" s="120"/>
      <c r="C6" s="120"/>
      <c r="D6" s="120"/>
      <c r="E6" s="120"/>
      <c r="F6" s="120"/>
    </row>
    <row r="7" spans="1:6" ht="14.25" customHeight="1">
      <c r="A7" s="121"/>
      <c r="B7" s="122"/>
      <c r="C7" s="122"/>
      <c r="D7" s="122"/>
      <c r="E7" s="122"/>
      <c r="F7" s="122"/>
    </row>
    <row r="8" spans="1:6" ht="19.5">
      <c r="A8" s="38"/>
      <c r="B8" s="39" t="s">
        <v>0</v>
      </c>
      <c r="C8" s="40"/>
      <c r="D8" s="93" t="s">
        <v>1</v>
      </c>
      <c r="E8" s="94"/>
      <c r="F8" s="41"/>
    </row>
    <row r="9" spans="1:6" ht="15">
      <c r="A9" s="38"/>
      <c r="B9" s="39" t="s">
        <v>2</v>
      </c>
      <c r="C9" s="95" t="s">
        <v>56</v>
      </c>
      <c r="D9" s="96"/>
      <c r="E9" s="96"/>
      <c r="F9" s="97"/>
    </row>
    <row r="10" spans="1:6" ht="15">
      <c r="A10" s="38"/>
      <c r="B10" s="39" t="s">
        <v>3</v>
      </c>
      <c r="C10" s="95" t="s">
        <v>57</v>
      </c>
      <c r="D10" s="96"/>
      <c r="E10" s="96"/>
      <c r="F10" s="97"/>
    </row>
    <row r="11" spans="1:6" ht="15">
      <c r="A11" s="38"/>
      <c r="B11" s="39" t="s">
        <v>4</v>
      </c>
      <c r="C11" s="84" t="s">
        <v>58</v>
      </c>
      <c r="D11" s="85"/>
      <c r="E11" s="85"/>
      <c r="F11" s="86"/>
    </row>
    <row r="12" spans="1:6" ht="15">
      <c r="A12" s="38"/>
      <c r="B12" s="39" t="s">
        <v>5</v>
      </c>
      <c r="C12" s="87">
        <v>29603</v>
      </c>
      <c r="D12" s="88"/>
      <c r="E12" s="88"/>
      <c r="F12" s="89"/>
    </row>
    <row r="13" spans="1:6" ht="15">
      <c r="A13" s="38"/>
      <c r="B13" s="39" t="s">
        <v>6</v>
      </c>
      <c r="C13" s="90" t="s">
        <v>59</v>
      </c>
      <c r="D13" s="91"/>
      <c r="E13" s="91"/>
      <c r="F13" s="92"/>
    </row>
    <row r="14" spans="1:6" ht="15">
      <c r="A14" s="38"/>
      <c r="B14" s="39" t="s">
        <v>74</v>
      </c>
      <c r="C14" s="40"/>
      <c r="D14" s="40"/>
      <c r="E14" s="42" t="s">
        <v>7</v>
      </c>
      <c r="F14" s="40"/>
    </row>
    <row r="15" spans="1:6" ht="15">
      <c r="A15" s="38"/>
      <c r="B15" s="55" t="s">
        <v>60</v>
      </c>
      <c r="C15" s="40"/>
      <c r="D15" s="40"/>
      <c r="E15" s="43">
        <v>16712</v>
      </c>
      <c r="F15" s="44"/>
    </row>
    <row r="16" spans="1:6" ht="15">
      <c r="A16" s="38"/>
      <c r="B16" s="55" t="s">
        <v>61</v>
      </c>
      <c r="C16" s="40"/>
      <c r="D16" s="40"/>
      <c r="E16" s="43">
        <v>700000</v>
      </c>
      <c r="F16" s="44"/>
    </row>
    <row r="17" spans="1:6" ht="15">
      <c r="A17" s="38"/>
      <c r="B17" s="55" t="s">
        <v>62</v>
      </c>
      <c r="C17" s="40"/>
      <c r="D17" s="70"/>
      <c r="E17" s="71">
        <f>E15+E16</f>
        <v>716712</v>
      </c>
      <c r="F17" s="44"/>
    </row>
    <row r="18" spans="1:6" ht="15">
      <c r="A18" s="38"/>
      <c r="B18" s="39" t="s">
        <v>63</v>
      </c>
      <c r="C18" s="40"/>
      <c r="D18" s="48"/>
      <c r="E18" s="40"/>
      <c r="F18" s="40"/>
    </row>
    <row r="19" spans="1:6" ht="120.75" thickBot="1">
      <c r="A19" s="38"/>
      <c r="B19" s="45" t="s">
        <v>8</v>
      </c>
      <c r="C19" s="46" t="s">
        <v>9</v>
      </c>
      <c r="D19" s="46" t="s">
        <v>10</v>
      </c>
      <c r="E19" s="47"/>
      <c r="F19" s="54"/>
    </row>
    <row r="20" spans="1:6" ht="15" thickBot="1">
      <c r="A20" s="38"/>
      <c r="B20" s="48" t="s">
        <v>11</v>
      </c>
      <c r="C20" s="49">
        <v>272302</v>
      </c>
      <c r="D20" s="51">
        <f>C57</f>
        <v>63106</v>
      </c>
      <c r="E20" s="77" t="s">
        <v>73</v>
      </c>
      <c r="F20" s="78"/>
    </row>
    <row r="21" spans="1:6" ht="14.25">
      <c r="A21" s="38"/>
      <c r="B21" s="48" t="s">
        <v>12</v>
      </c>
      <c r="C21" s="49">
        <v>190000</v>
      </c>
      <c r="D21" s="51">
        <f>C44</f>
        <v>53965</v>
      </c>
      <c r="E21" s="79">
        <f>CALC!D27</f>
        <v>18968</v>
      </c>
      <c r="F21" s="80"/>
    </row>
    <row r="22" spans="1:6" ht="15" thickBot="1">
      <c r="A22" s="38"/>
      <c r="B22" s="48" t="s">
        <v>13</v>
      </c>
      <c r="C22" s="49">
        <v>172000</v>
      </c>
      <c r="D22" s="51">
        <f>C31</f>
        <v>18548</v>
      </c>
      <c r="E22" s="81"/>
      <c r="F22" s="82"/>
    </row>
    <row r="23" spans="1:6" ht="14.25">
      <c r="A23" s="50"/>
      <c r="B23" s="18" t="s">
        <v>14</v>
      </c>
      <c r="C23" s="19">
        <f>SUM(C20:C22)</f>
        <v>634302</v>
      </c>
      <c r="D23" s="19">
        <f>SUM(D20:D22)</f>
        <v>135619</v>
      </c>
      <c r="E23" s="52"/>
      <c r="F23" s="53"/>
    </row>
    <row r="25" spans="1:3" ht="14.25">
      <c r="A25" s="56" t="s">
        <v>75</v>
      </c>
      <c r="B25" s="62" t="s">
        <v>79</v>
      </c>
      <c r="C25" s="62" t="s">
        <v>77</v>
      </c>
    </row>
    <row r="26" spans="1:3" ht="14.25">
      <c r="A26" s="61">
        <v>41214</v>
      </c>
      <c r="B26" s="58"/>
      <c r="C26" s="58">
        <v>3175.94</v>
      </c>
    </row>
    <row r="27" spans="1:3" ht="14.25">
      <c r="A27" s="61">
        <v>41244</v>
      </c>
      <c r="B27" s="58"/>
      <c r="C27" s="58">
        <v>3777.52</v>
      </c>
    </row>
    <row r="28" spans="1:3" ht="14.25">
      <c r="A28" s="61">
        <v>41275</v>
      </c>
      <c r="B28" s="58"/>
      <c r="C28" s="58">
        <v>3777.52</v>
      </c>
    </row>
    <row r="29" spans="1:3" ht="14.25">
      <c r="A29" s="61">
        <v>41306</v>
      </c>
      <c r="B29" s="58"/>
      <c r="C29" s="58">
        <v>3908.67</v>
      </c>
    </row>
    <row r="30" spans="1:3" ht="14.25">
      <c r="A30" s="61">
        <v>41334</v>
      </c>
      <c r="B30" s="58"/>
      <c r="C30" s="58">
        <v>3908.67</v>
      </c>
    </row>
    <row r="31" spans="1:3" ht="14.25">
      <c r="A31" s="59" t="s">
        <v>14</v>
      </c>
      <c r="B31" s="63" t="s">
        <v>76</v>
      </c>
      <c r="C31" s="60">
        <f>ROUND((SUM(C26:C30)),0)</f>
        <v>18548</v>
      </c>
    </row>
    <row r="32" spans="1:3" ht="14.25">
      <c r="A32" s="61">
        <v>41365</v>
      </c>
      <c r="B32" s="58"/>
      <c r="C32" s="58">
        <v>3908.67</v>
      </c>
    </row>
    <row r="33" spans="1:3" ht="14.25">
      <c r="A33" s="61">
        <v>41395</v>
      </c>
      <c r="B33" s="58"/>
      <c r="C33" s="58">
        <v>4045.06</v>
      </c>
    </row>
    <row r="34" spans="1:3" ht="14.25">
      <c r="A34" s="61">
        <v>41426</v>
      </c>
      <c r="B34" s="58"/>
      <c r="C34" s="58">
        <v>4045.06</v>
      </c>
    </row>
    <row r="35" spans="1:3" ht="14.25">
      <c r="A35" s="61">
        <v>41456</v>
      </c>
      <c r="B35" s="58"/>
      <c r="C35" s="58">
        <v>4045.06</v>
      </c>
    </row>
    <row r="36" spans="1:3" ht="14.25">
      <c r="A36" s="61">
        <v>41487</v>
      </c>
      <c r="B36" s="58"/>
      <c r="C36" s="58">
        <v>4383.87</v>
      </c>
    </row>
    <row r="37" spans="1:3" ht="14.25">
      <c r="A37" s="61">
        <v>41518</v>
      </c>
      <c r="B37" s="58"/>
      <c r="C37" s="58">
        <v>4383.87</v>
      </c>
    </row>
    <row r="38" spans="1:3" ht="14.25">
      <c r="A38" s="61">
        <v>41548</v>
      </c>
      <c r="B38" s="58"/>
      <c r="C38" s="58">
        <v>4554.8</v>
      </c>
    </row>
    <row r="39" spans="1:3" ht="14.25">
      <c r="A39" s="61">
        <v>41579</v>
      </c>
      <c r="B39" s="58"/>
      <c r="C39" s="58">
        <v>4826.91</v>
      </c>
    </row>
    <row r="40" spans="1:3" ht="14.25">
      <c r="A40" s="61">
        <v>41609</v>
      </c>
      <c r="B40" s="58"/>
      <c r="C40" s="58">
        <v>5008</v>
      </c>
    </row>
    <row r="41" spans="1:3" ht="14.25">
      <c r="A41" s="61">
        <v>41640</v>
      </c>
      <c r="B41" s="58"/>
      <c r="C41" s="58">
        <v>4826.91</v>
      </c>
    </row>
    <row r="42" spans="1:3" ht="14.25">
      <c r="A42" s="61">
        <v>41671</v>
      </c>
      <c r="B42" s="58"/>
      <c r="C42" s="58">
        <v>4968.64</v>
      </c>
    </row>
    <row r="43" spans="1:3" ht="14.25">
      <c r="A43" s="61">
        <v>41699</v>
      </c>
      <c r="B43" s="58"/>
      <c r="C43" s="58">
        <v>4968.64</v>
      </c>
    </row>
    <row r="44" spans="1:3" ht="14.25">
      <c r="A44" s="59" t="s">
        <v>14</v>
      </c>
      <c r="B44" s="63" t="s">
        <v>78</v>
      </c>
      <c r="C44" s="60">
        <f>ROUND(SUM(C32:C43),0)</f>
        <v>53965</v>
      </c>
    </row>
    <row r="45" spans="1:3" ht="14.25">
      <c r="A45" s="61">
        <v>41730</v>
      </c>
      <c r="B45" s="58"/>
      <c r="C45" s="58">
        <v>4968.64</v>
      </c>
    </row>
    <row r="46" spans="1:3" ht="14.25">
      <c r="A46" s="61">
        <v>41760</v>
      </c>
      <c r="B46" s="58"/>
      <c r="C46" s="58">
        <v>4877.93</v>
      </c>
    </row>
    <row r="47" spans="1:3" ht="14.25">
      <c r="A47" s="61">
        <v>41791</v>
      </c>
      <c r="B47" s="58"/>
      <c r="C47" s="58">
        <v>4877.93</v>
      </c>
    </row>
    <row r="48" spans="1:3" ht="14.25">
      <c r="A48" s="61">
        <v>41821</v>
      </c>
      <c r="B48" s="58"/>
      <c r="C48" s="58">
        <v>4877.93</v>
      </c>
    </row>
    <row r="49" spans="1:3" ht="14.25">
      <c r="A49" s="61">
        <v>41852</v>
      </c>
      <c r="B49" s="58"/>
      <c r="C49" s="58">
        <v>5254.98</v>
      </c>
    </row>
    <row r="50" spans="1:3" ht="14.25">
      <c r="A50" s="61">
        <v>41883</v>
      </c>
      <c r="B50" s="58"/>
      <c r="C50" s="58">
        <v>5254.98</v>
      </c>
    </row>
    <row r="51" spans="1:3" ht="14.25">
      <c r="A51" s="61">
        <v>41913</v>
      </c>
      <c r="B51" s="58"/>
      <c r="C51" s="58">
        <v>5254.98</v>
      </c>
    </row>
    <row r="52" spans="1:3" ht="14.25">
      <c r="A52" s="61">
        <v>41944</v>
      </c>
      <c r="B52" s="58"/>
      <c r="C52" s="58">
        <v>5543.12</v>
      </c>
    </row>
    <row r="53" spans="1:3" ht="14.25">
      <c r="A53" s="61">
        <v>41974</v>
      </c>
      <c r="B53" s="58"/>
      <c r="C53" s="58">
        <v>5543.12</v>
      </c>
    </row>
    <row r="54" spans="1:3" ht="14.25">
      <c r="A54" s="61">
        <v>42005</v>
      </c>
      <c r="B54" s="58"/>
      <c r="C54" s="58">
        <v>5543.12</v>
      </c>
    </row>
    <row r="55" spans="1:3" ht="14.25">
      <c r="A55" s="61">
        <v>42036</v>
      </c>
      <c r="B55" s="58"/>
      <c r="C55" s="58">
        <v>5554.88</v>
      </c>
    </row>
    <row r="56" spans="1:3" ht="14.25">
      <c r="A56" s="61">
        <v>42064</v>
      </c>
      <c r="B56" s="58"/>
      <c r="C56" s="58">
        <v>5554.88</v>
      </c>
    </row>
    <row r="57" spans="1:3" ht="14.25">
      <c r="A57" s="59" t="s">
        <v>14</v>
      </c>
      <c r="B57" s="63" t="s">
        <v>78</v>
      </c>
      <c r="C57" s="60">
        <f>ROUND(SUM(C45:C56),0)</f>
        <v>63106</v>
      </c>
    </row>
    <row r="58" spans="1:3" ht="14.25">
      <c r="A58" s="61">
        <v>42095</v>
      </c>
      <c r="B58" s="58"/>
      <c r="C58" s="58">
        <v>5554.88</v>
      </c>
    </row>
    <row r="59" spans="1:3" ht="14.25">
      <c r="A59" s="61">
        <v>42125</v>
      </c>
      <c r="B59" s="58"/>
      <c r="C59" s="58">
        <v>5578.41</v>
      </c>
    </row>
    <row r="60" spans="1:3" ht="14.25">
      <c r="A60" s="61">
        <v>42156</v>
      </c>
      <c r="B60" s="58"/>
      <c r="C60" s="58">
        <v>5578.41</v>
      </c>
    </row>
    <row r="61" spans="1:3" ht="14.25">
      <c r="A61" s="59" t="s">
        <v>14</v>
      </c>
      <c r="B61" s="63" t="s">
        <v>78</v>
      </c>
      <c r="C61" s="60">
        <f>ROUND(SUM(C58:C60),0)</f>
        <v>16712</v>
      </c>
    </row>
    <row r="62" ht="14.25">
      <c r="A62" s="57"/>
    </row>
    <row r="63" ht="14.25">
      <c r="A63" s="57"/>
    </row>
    <row r="64" ht="14.25">
      <c r="A64" s="57"/>
    </row>
    <row r="65" ht="14.25">
      <c r="A65" s="57"/>
    </row>
    <row r="66" ht="14.25">
      <c r="A66" s="57"/>
    </row>
    <row r="67" ht="14.25">
      <c r="A67" s="57"/>
    </row>
    <row r="68" ht="14.25">
      <c r="A68" s="57"/>
    </row>
    <row r="69" ht="14.25">
      <c r="A69" s="57"/>
    </row>
    <row r="70" ht="14.25">
      <c r="A70" s="57"/>
    </row>
    <row r="71" ht="14.25">
      <c r="A71" s="57"/>
    </row>
    <row r="72" ht="14.25">
      <c r="A72" s="57"/>
    </row>
    <row r="73" ht="14.25">
      <c r="A73" s="57"/>
    </row>
    <row r="74" ht="14.25">
      <c r="A74" s="57"/>
    </row>
    <row r="75" ht="14.25">
      <c r="A75" s="57"/>
    </row>
    <row r="76" ht="14.25">
      <c r="A76" s="57"/>
    </row>
    <row r="77" ht="14.25">
      <c r="A77" s="57"/>
    </row>
    <row r="78" ht="14.25">
      <c r="A78" s="57"/>
    </row>
    <row r="79" ht="14.25">
      <c r="A79" s="57"/>
    </row>
  </sheetData>
  <sheetProtection password="F6AA" sheet="1"/>
  <protectedRanges>
    <protectedRange sqref="C9:F13 E15 E16 E17 C26:C30 C32:C40 C41 C42 C43 C45:C55 C56 C58:C60" name="Range1"/>
  </protectedRanges>
  <mergeCells count="11">
    <mergeCell ref="C10:F10"/>
    <mergeCell ref="A4:F4"/>
    <mergeCell ref="A1:F1"/>
    <mergeCell ref="E20:F20"/>
    <mergeCell ref="E21:F22"/>
    <mergeCell ref="A2:F3"/>
    <mergeCell ref="C11:F11"/>
    <mergeCell ref="C12:F12"/>
    <mergeCell ref="C13:F13"/>
    <mergeCell ref="D8:E8"/>
    <mergeCell ref="C9:F9"/>
  </mergeCells>
  <dataValidations count="2">
    <dataValidation type="textLength" operator="equal" allowBlank="1" showInputMessage="1" showErrorMessage="1" prompt="PAN Should be 10 Digits" errorTitle="PAN less than 10 digits" error="PAN Should be 10 Digits" sqref="C11">
      <formula1>10</formula1>
    </dataValidation>
    <dataValidation type="list" allowBlank="1" showInputMessage="1" showErrorMessage="1" promptTitle="Residential Status" prompt="Select from the drop down menu" errorTitle="Select" error="Select from the drop down menu" sqref="E14">
      <formula1>rstatus</formula1>
    </dataValidation>
  </dataValidations>
  <hyperlinks>
    <hyperlink ref="A2" r:id="rId1" display="Created by : Raj mangalam : Visit him : http://rajmanglam.com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0.140625" style="0" customWidth="1"/>
    <col min="2" max="2" width="12.421875" style="0" customWidth="1"/>
    <col min="3" max="3" width="13.140625" style="0" customWidth="1"/>
    <col min="4" max="4" width="13.7109375" style="0" customWidth="1"/>
    <col min="5" max="5" width="13.421875" style="0" customWidth="1"/>
    <col min="6" max="6" width="11.28125" style="0" customWidth="1"/>
    <col min="7" max="7" width="13.140625" style="0" customWidth="1"/>
    <col min="8" max="8" width="14.8515625" style="0" bestFit="1" customWidth="1"/>
    <col min="9" max="9" width="10.140625" style="0" customWidth="1"/>
    <col min="12" max="12" width="14.8515625" style="0" bestFit="1" customWidth="1"/>
  </cols>
  <sheetData>
    <row r="1" spans="2:7" ht="17.25">
      <c r="B1" s="72"/>
      <c r="C1" s="72"/>
      <c r="D1" s="72"/>
      <c r="E1" s="72"/>
      <c r="F1" s="72"/>
      <c r="G1" s="72"/>
    </row>
    <row r="2" spans="2:7" ht="14.25" customHeight="1">
      <c r="B2" s="83" t="s">
        <v>94</v>
      </c>
      <c r="C2" s="83"/>
      <c r="D2" s="83"/>
      <c r="E2" s="83"/>
      <c r="F2" s="83"/>
      <c r="G2" s="83"/>
    </row>
    <row r="3" spans="2:7" ht="14.25">
      <c r="B3" s="83"/>
      <c r="C3" s="83"/>
      <c r="D3" s="83"/>
      <c r="E3" s="83"/>
      <c r="F3" s="83"/>
      <c r="G3" s="83"/>
    </row>
    <row r="4" spans="2:7" ht="20.25">
      <c r="B4" s="123" t="s">
        <v>97</v>
      </c>
      <c r="C4" s="124"/>
      <c r="D4" s="124"/>
      <c r="E4" s="124"/>
      <c r="F4" s="124"/>
      <c r="G4" s="124"/>
    </row>
    <row r="5" spans="2:7" ht="14.25" customHeight="1">
      <c r="B5" s="73"/>
      <c r="C5" s="74"/>
      <c r="D5" s="74"/>
      <c r="E5" s="74"/>
      <c r="F5" s="74"/>
      <c r="G5" s="74"/>
    </row>
    <row r="6" spans="2:7" ht="14.25" customHeight="1">
      <c r="B6" s="73"/>
      <c r="C6" s="74"/>
      <c r="D6" s="74"/>
      <c r="E6" s="74"/>
      <c r="F6" s="74"/>
      <c r="G6" s="74"/>
    </row>
    <row r="7" spans="2:7" ht="14.25" customHeight="1" thickBot="1">
      <c r="B7" s="75"/>
      <c r="C7" s="76"/>
      <c r="D7" s="76"/>
      <c r="E7" s="76"/>
      <c r="F7" s="76"/>
      <c r="G7" s="76"/>
    </row>
    <row r="8" spans="1:7" ht="15" thickBot="1">
      <c r="A8" s="98" t="s">
        <v>64</v>
      </c>
      <c r="B8" s="99"/>
      <c r="C8" s="99"/>
      <c r="D8" s="99"/>
      <c r="E8" s="99"/>
      <c r="F8" s="99"/>
      <c r="G8" s="100"/>
    </row>
    <row r="9" spans="1:10" ht="86.25">
      <c r="A9" s="33" t="s">
        <v>15</v>
      </c>
      <c r="B9" s="33" t="s">
        <v>84</v>
      </c>
      <c r="C9" s="33" t="s">
        <v>85</v>
      </c>
      <c r="D9" s="33" t="s">
        <v>86</v>
      </c>
      <c r="E9" s="33" t="s">
        <v>87</v>
      </c>
      <c r="F9" s="33" t="s">
        <v>88</v>
      </c>
      <c r="G9" s="33" t="s">
        <v>89</v>
      </c>
      <c r="H9" s="101" t="s">
        <v>96</v>
      </c>
      <c r="I9" s="102"/>
      <c r="J9" s="102"/>
    </row>
    <row r="10" spans="1:7" ht="14.25">
      <c r="A10" s="1">
        <v>1</v>
      </c>
      <c r="B10" s="1">
        <v>2</v>
      </c>
      <c r="C10" s="1">
        <v>3</v>
      </c>
      <c r="D10" s="1" t="s">
        <v>16</v>
      </c>
      <c r="E10" s="1">
        <v>5</v>
      </c>
      <c r="F10" s="1">
        <v>6</v>
      </c>
      <c r="G10" s="1">
        <v>7</v>
      </c>
    </row>
    <row r="11" spans="1:7" ht="14.25">
      <c r="A11" s="2" t="s">
        <v>11</v>
      </c>
      <c r="B11" s="3">
        <f>data!C20</f>
        <v>272302</v>
      </c>
      <c r="C11" s="3">
        <f>data!D20</f>
        <v>63106</v>
      </c>
      <c r="D11" s="3">
        <f>SUM(B11+C11)</f>
        <v>335408</v>
      </c>
      <c r="E11" s="3">
        <f>H22</f>
        <v>237.10600000000028</v>
      </c>
      <c r="F11" s="3">
        <f>L22</f>
        <v>6737.024000000001</v>
      </c>
      <c r="G11" s="3">
        <f>F11-E11</f>
        <v>6499.918000000001</v>
      </c>
    </row>
    <row r="12" spans="1:7" ht="14.25">
      <c r="A12" s="2" t="s">
        <v>12</v>
      </c>
      <c r="B12" s="3">
        <f>data!C21</f>
        <v>190000</v>
      </c>
      <c r="C12" s="3">
        <f>data!D21</f>
        <v>53965</v>
      </c>
      <c r="D12" s="3">
        <f>SUM(B12+C12)</f>
        <v>243965</v>
      </c>
      <c r="E12" s="3">
        <f>H23</f>
        <v>0</v>
      </c>
      <c r="F12" s="3">
        <f>L23</f>
        <v>2468.395</v>
      </c>
      <c r="G12" s="3">
        <f>F12-E12</f>
        <v>2468.395</v>
      </c>
    </row>
    <row r="13" spans="1:7" ht="14.25">
      <c r="A13" s="2" t="s">
        <v>13</v>
      </c>
      <c r="B13" s="3">
        <f>data!C22</f>
        <v>172000</v>
      </c>
      <c r="C13" s="3">
        <f>data!D22</f>
        <v>18548</v>
      </c>
      <c r="D13" s="3">
        <f>SUM(B13+C13)</f>
        <v>190548</v>
      </c>
      <c r="E13" s="3">
        <f>H24</f>
        <v>0</v>
      </c>
      <c r="F13" s="3">
        <f>L24</f>
        <v>0</v>
      </c>
      <c r="G13" s="3">
        <f>F13-E13</f>
        <v>0</v>
      </c>
    </row>
    <row r="14" spans="1:7" ht="14.25">
      <c r="A14" s="18" t="s">
        <v>14</v>
      </c>
      <c r="B14" s="19">
        <f aca="true" t="shared" si="0" ref="B14:G14">SUM(B11:B13)</f>
        <v>634302</v>
      </c>
      <c r="C14" s="19">
        <f t="shared" si="0"/>
        <v>135619</v>
      </c>
      <c r="D14" s="19">
        <f t="shared" si="0"/>
        <v>769921</v>
      </c>
      <c r="E14" s="19">
        <f t="shared" si="0"/>
        <v>237.10600000000028</v>
      </c>
      <c r="F14" s="19">
        <f t="shared" si="0"/>
        <v>9205.419000000002</v>
      </c>
      <c r="G14" s="19">
        <f t="shared" si="0"/>
        <v>8968.313</v>
      </c>
    </row>
    <row r="18" ht="14.25" hidden="1"/>
    <row r="19" ht="14.25" hidden="1"/>
    <row r="20" ht="14.25" hidden="1"/>
    <row r="21" spans="1:12" s="24" customFormat="1" ht="57" hidden="1">
      <c r="A21" s="28" t="s">
        <v>43</v>
      </c>
      <c r="B21" s="28" t="s">
        <v>44</v>
      </c>
      <c r="C21" s="28" t="s">
        <v>45</v>
      </c>
      <c r="D21" s="28" t="s">
        <v>46</v>
      </c>
      <c r="E21" s="28" t="s">
        <v>47</v>
      </c>
      <c r="F21" s="28" t="s">
        <v>49</v>
      </c>
      <c r="G21" s="28" t="s">
        <v>48</v>
      </c>
      <c r="H21" s="29" t="s">
        <v>51</v>
      </c>
      <c r="I21" s="28" t="s">
        <v>47</v>
      </c>
      <c r="J21" s="28" t="s">
        <v>49</v>
      </c>
      <c r="K21" s="28" t="s">
        <v>48</v>
      </c>
      <c r="L21" s="29" t="s">
        <v>50</v>
      </c>
    </row>
    <row r="22" spans="1:12" ht="14.25" hidden="1">
      <c r="A22" s="25" t="s">
        <v>11</v>
      </c>
      <c r="B22" s="26">
        <f aca="true" t="shared" si="1" ref="B22:C24">B11</f>
        <v>272302</v>
      </c>
      <c r="C22" s="26">
        <f t="shared" si="1"/>
        <v>63106</v>
      </c>
      <c r="D22" s="26">
        <f>SUM(B22+C22)</f>
        <v>335408</v>
      </c>
      <c r="E22" s="26">
        <f>IF(B11&gt;1000000,(B11-1000000)*30%+125000,IF(B11&gt;500000,(B11-500000)*20%+25000,IF(B11&gt;250000,(B11-250000)*10%,0)))</f>
        <v>2230.2000000000003</v>
      </c>
      <c r="F22">
        <f>IF(G22&gt;0,0.03*G22,0.03*G22)</f>
        <v>6.906000000000008</v>
      </c>
      <c r="G22">
        <f>IF((B22&lt;=500000),E22-2000,E22)</f>
        <v>230.20000000000027</v>
      </c>
      <c r="H22" s="27">
        <f>IF(E22&gt;0,(SUM(F22:G22)),0)</f>
        <v>237.10600000000028</v>
      </c>
      <c r="I22" s="26">
        <f>IF(D22&gt;1000000,(D22-1000000)*30%+125000,IF(D22&gt;500000,(D22-500000)*20%+25000,IF(D22&gt;250000,(D22-250000)*10%,0)))</f>
        <v>8540.800000000001</v>
      </c>
      <c r="J22">
        <f>IF(K22&lt;=1,0.03*K22,0.03*K22)</f>
        <v>196.22400000000002</v>
      </c>
      <c r="K22">
        <f>IF((D22&lt;=500000),I22-2000,I22)</f>
        <v>6540.800000000001</v>
      </c>
      <c r="L22" s="27">
        <f>IF(K22&gt;0,(SUM(J22:K22)),0)</f>
        <v>6737.024000000001</v>
      </c>
    </row>
    <row r="23" spans="1:12" ht="14.25" hidden="1">
      <c r="A23" s="2" t="s">
        <v>12</v>
      </c>
      <c r="B23" s="3">
        <f t="shared" si="1"/>
        <v>190000</v>
      </c>
      <c r="C23" s="3">
        <f t="shared" si="1"/>
        <v>53965</v>
      </c>
      <c r="D23" s="3">
        <f>SUM(B23+C23)</f>
        <v>243965</v>
      </c>
      <c r="E23" s="26">
        <f>IF(B23&gt;1000000,(B23-1000000)*30%+125000,IF(B23&gt;500000,(B23-500000)*20%+30000,IF(B23&gt;200000,(B23-200000)*10%,0)))</f>
        <v>0</v>
      </c>
      <c r="F23">
        <f>IF(G23&gt;0,0.03*G23,0.03*G23)</f>
        <v>-60</v>
      </c>
      <c r="G23">
        <f>IF((B23&lt;=500000),E23-2000,E23)</f>
        <v>-2000</v>
      </c>
      <c r="H23" s="27">
        <f>IF(E23&gt;0,(SUM(F23:G23)),0)</f>
        <v>0</v>
      </c>
      <c r="I23" s="3">
        <f>IF(D23&gt;1000000,(D23-1000000)*30%+125000,IF(D23&gt;500000,(D23-500000)*20%+30000,IF(D23&gt;200000,(D23-200000)*10%,0)))</f>
        <v>4396.5</v>
      </c>
      <c r="J23">
        <f>IF(K23&lt;=1,0.03*K23,0.03*K23)</f>
        <v>71.895</v>
      </c>
      <c r="K23">
        <f>IF((D23&lt;=500000),I23-2000,I23)</f>
        <v>2396.5</v>
      </c>
      <c r="L23" s="27">
        <f>IF(K23&gt;0,(SUM(J23:K23)),0)</f>
        <v>2468.395</v>
      </c>
    </row>
    <row r="24" spans="1:12" ht="14.25" hidden="1">
      <c r="A24" s="2" t="s">
        <v>13</v>
      </c>
      <c r="B24" s="3">
        <f t="shared" si="1"/>
        <v>172000</v>
      </c>
      <c r="C24" s="3">
        <f t="shared" si="1"/>
        <v>18548</v>
      </c>
      <c r="D24" s="3">
        <f>SUM(B24+C24)</f>
        <v>190548</v>
      </c>
      <c r="E24" s="26">
        <f>IF(B24&gt;1000000,(B24-1000000)*30%+125000,IF(B24&gt;500000,(B24-500000)*20%+30000,IF(B24&gt;200000,(B24-200000)*10%,0)))</f>
        <v>0</v>
      </c>
      <c r="F24">
        <f>IF(G24&gt;0,0.03*G24,0.03*G24)</f>
        <v>0</v>
      </c>
      <c r="G24" s="31">
        <f>E24</f>
        <v>0</v>
      </c>
      <c r="H24" s="27">
        <f>IF(E24&gt;0,(SUM(F24:G24)),0)</f>
        <v>0</v>
      </c>
      <c r="I24" s="3">
        <f>IF(D24&gt;1000000,(D24-1000000)*30%+125000,IF(D24&gt;500000,(D24-500000)*20%+30000,IF(D24&gt;200000,(D24-200000)*10%,0)))</f>
        <v>0</v>
      </c>
      <c r="J24">
        <f>IF(K24&lt;=1,0.03*K24,0.03*K24)</f>
        <v>0</v>
      </c>
      <c r="K24" s="31">
        <f>I24</f>
        <v>0</v>
      </c>
      <c r="L24" s="27">
        <f>IF(K24&gt;0,(SUM(J24:K24)),0)</f>
        <v>0</v>
      </c>
    </row>
    <row r="25" ht="14.25" hidden="1"/>
    <row r="26" ht="14.25" hidden="1"/>
  </sheetData>
  <sheetProtection password="F6AA" sheet="1"/>
  <mergeCells count="6">
    <mergeCell ref="A8:G8"/>
    <mergeCell ref="B1:G1"/>
    <mergeCell ref="B2:G3"/>
    <mergeCell ref="B5:G7"/>
    <mergeCell ref="H9:J9"/>
    <mergeCell ref="B4:G4"/>
  </mergeCells>
  <hyperlinks>
    <hyperlink ref="B2" r:id="rId1" display="Created by : Raj mangalam : Visit him : http://rajmanglam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3.00390625" style="0" customWidth="1"/>
    <col min="3" max="3" width="47.8515625" style="0" bestFit="1" customWidth="1"/>
    <col min="4" max="4" width="7.8515625" style="0" bestFit="1" customWidth="1"/>
  </cols>
  <sheetData>
    <row r="1" spans="2:7" ht="14.25">
      <c r="B1" s="83" t="s">
        <v>93</v>
      </c>
      <c r="C1" s="83"/>
      <c r="D1" s="83"/>
      <c r="E1" s="83"/>
      <c r="F1" s="83"/>
      <c r="G1" s="83"/>
    </row>
    <row r="2" spans="2:7" ht="14.25" customHeight="1">
      <c r="B2" s="83"/>
      <c r="C2" s="83"/>
      <c r="D2" s="83"/>
      <c r="E2" s="83"/>
      <c r="F2" s="83"/>
      <c r="G2" s="83"/>
    </row>
    <row r="5" spans="2:4" ht="14.25" customHeight="1">
      <c r="B5" s="103" t="s">
        <v>65</v>
      </c>
      <c r="C5" s="103"/>
      <c r="D5" s="103"/>
    </row>
    <row r="6" spans="2:4" ht="14.25" customHeight="1">
      <c r="B6" s="104"/>
      <c r="C6" s="105"/>
      <c r="D6" s="106"/>
    </row>
    <row r="7" spans="2:4" ht="14.25" customHeight="1">
      <c r="B7" s="4"/>
      <c r="C7" s="4"/>
      <c r="D7" s="5"/>
    </row>
    <row r="8" spans="2:4" ht="14.25">
      <c r="B8" s="21">
        <v>1</v>
      </c>
      <c r="C8" s="20" t="s">
        <v>17</v>
      </c>
      <c r="D8" s="22">
        <f>data!E17-D11</f>
        <v>581093</v>
      </c>
    </row>
    <row r="9" spans="2:4" ht="14.25">
      <c r="B9" s="20"/>
      <c r="C9" s="6" t="s">
        <v>68</v>
      </c>
      <c r="D9" s="22"/>
    </row>
    <row r="10" spans="2:4" ht="14.25">
      <c r="B10" s="20"/>
      <c r="C10" s="6"/>
      <c r="D10" s="22"/>
    </row>
    <row r="11" spans="2:4" ht="14.25">
      <c r="B11" s="21">
        <v>2</v>
      </c>
      <c r="C11" s="20" t="s">
        <v>80</v>
      </c>
      <c r="D11" s="22">
        <f>table!C14</f>
        <v>135619</v>
      </c>
    </row>
    <row r="12" spans="2:4" ht="14.25">
      <c r="B12" s="21"/>
      <c r="C12" s="6"/>
      <c r="D12" s="22"/>
    </row>
    <row r="13" spans="2:4" ht="14.25">
      <c r="B13" s="21">
        <v>3</v>
      </c>
      <c r="C13" s="20" t="s">
        <v>17</v>
      </c>
      <c r="D13" s="22">
        <f>SUM(D8,D11)</f>
        <v>716712</v>
      </c>
    </row>
    <row r="14" spans="2:4" ht="14.25">
      <c r="B14" s="21"/>
      <c r="C14" s="6" t="s">
        <v>18</v>
      </c>
      <c r="D14" s="22"/>
    </row>
    <row r="15" spans="2:4" ht="14.25">
      <c r="B15" s="21"/>
      <c r="C15" s="6"/>
      <c r="D15" s="22"/>
    </row>
    <row r="16" spans="2:4" ht="14.25">
      <c r="B16" s="21">
        <v>4</v>
      </c>
      <c r="C16" s="20" t="s">
        <v>66</v>
      </c>
      <c r="D16" s="23">
        <f>D35</f>
        <v>70392.67199999999</v>
      </c>
    </row>
    <row r="17" spans="2:4" ht="14.25">
      <c r="B17" s="21"/>
      <c r="C17" s="6"/>
      <c r="D17" s="22"/>
    </row>
    <row r="18" spans="2:4" ht="14.25">
      <c r="B18" s="21">
        <v>5</v>
      </c>
      <c r="C18" s="20" t="s">
        <v>67</v>
      </c>
      <c r="D18" s="23">
        <f>D41</f>
        <v>42456</v>
      </c>
    </row>
    <row r="19" spans="2:4" ht="14.25">
      <c r="B19" s="21"/>
      <c r="C19" s="6"/>
      <c r="D19" s="22"/>
    </row>
    <row r="20" spans="2:4" ht="14.25">
      <c r="B20" s="21">
        <v>6</v>
      </c>
      <c r="C20" s="20" t="s">
        <v>81</v>
      </c>
      <c r="D20" s="23">
        <f>D16-D18</f>
        <v>27936.67199999999</v>
      </c>
    </row>
    <row r="21" spans="2:4" ht="14.25">
      <c r="B21" s="21"/>
      <c r="C21" s="6" t="s">
        <v>69</v>
      </c>
      <c r="D21" s="22"/>
    </row>
    <row r="22" spans="2:4" ht="14.25">
      <c r="B22" s="21"/>
      <c r="C22" s="6"/>
      <c r="D22" s="22"/>
    </row>
    <row r="23" spans="2:4" ht="14.25">
      <c r="B23" s="21">
        <v>7</v>
      </c>
      <c r="C23" s="20" t="s">
        <v>71</v>
      </c>
      <c r="D23" s="22">
        <f>table!G14</f>
        <v>8968.313</v>
      </c>
    </row>
    <row r="24" spans="2:4" ht="14.25">
      <c r="B24" s="21"/>
      <c r="C24" s="6" t="s">
        <v>70</v>
      </c>
      <c r="D24" s="22"/>
    </row>
    <row r="25" spans="2:4" ht="14.25">
      <c r="B25" s="21"/>
      <c r="C25" s="6"/>
      <c r="D25" s="22"/>
    </row>
    <row r="26" spans="2:4" ht="15" thickBot="1">
      <c r="B26" s="34">
        <v>8</v>
      </c>
      <c r="C26" s="35" t="s">
        <v>19</v>
      </c>
      <c r="D26" s="22"/>
    </row>
    <row r="27" spans="2:4" ht="15" thickBot="1">
      <c r="B27" s="21"/>
      <c r="C27" s="36" t="s">
        <v>72</v>
      </c>
      <c r="D27" s="37">
        <f>ROUND((D20-D23),0)</f>
        <v>18968</v>
      </c>
    </row>
    <row r="28" spans="2:4" ht="14.25">
      <c r="B28" s="21"/>
      <c r="C28" s="6"/>
      <c r="D28" s="7"/>
    </row>
    <row r="29" spans="2:4" ht="14.25">
      <c r="B29" s="8"/>
      <c r="C29" s="9"/>
      <c r="D29" s="10"/>
    </row>
    <row r="31" ht="14.25" hidden="1"/>
    <row r="32" spans="3:4" ht="14.25" hidden="1">
      <c r="C32" s="32" t="s">
        <v>52</v>
      </c>
      <c r="D32" s="32">
        <f>IF(D13&gt;1000000,(D13-1000000)*30%+125000,IF(D13&gt;500000,(D13-500000)*20%+25000,IF(D13&gt;250000,(D13-250000)*10%,0)))</f>
        <v>68342.4</v>
      </c>
    </row>
    <row r="33" spans="3:4" ht="14.25" hidden="1">
      <c r="C33" s="32" t="s">
        <v>54</v>
      </c>
      <c r="D33" s="32">
        <f>IF((D13&lt;=500000),D32-2000,D32)</f>
        <v>68342.4</v>
      </c>
    </row>
    <row r="34" spans="3:4" ht="14.25" hidden="1">
      <c r="C34" s="32" t="s">
        <v>53</v>
      </c>
      <c r="D34" s="32">
        <f>IF(D33&lt;=1,0.03*D33,0.03*D33)</f>
        <v>2050.272</v>
      </c>
    </row>
    <row r="35" spans="3:4" ht="14.25" hidden="1">
      <c r="C35" s="32" t="s">
        <v>55</v>
      </c>
      <c r="D35" s="32">
        <f>SUM(D33:D34)</f>
        <v>70392.67199999999</v>
      </c>
    </row>
    <row r="36" ht="14.25" hidden="1"/>
    <row r="37" ht="14.25" hidden="1"/>
    <row r="38" ht="14.25" hidden="1">
      <c r="D38" s="32">
        <f>IF(D8&gt;1000000,(D8-1000000)*30%+125000,IF(D8&gt;500000,(D8-500000)*20%+25000,IF(D8&gt;250000,(D8-250000)*10%,0)))</f>
        <v>41218.6</v>
      </c>
    </row>
    <row r="39" ht="14.25" hidden="1">
      <c r="D39" s="32">
        <f>ROUND((IF((D8&lt;=500000),D38-2000,D38)),0)</f>
        <v>41219</v>
      </c>
    </row>
    <row r="40" ht="14.25" hidden="1">
      <c r="D40" s="32">
        <f>IF(D39&lt;=1,0.03*D39,0.03*D39)</f>
        <v>1236.57</v>
      </c>
    </row>
    <row r="41" ht="14.25" hidden="1">
      <c r="D41" s="32">
        <f>ROUND((SUM(D39:D40)),0)</f>
        <v>42456</v>
      </c>
    </row>
    <row r="42" ht="14.25" hidden="1"/>
    <row r="43" ht="14.25" hidden="1"/>
    <row r="44" ht="14.25" hidden="1"/>
  </sheetData>
  <sheetProtection password="F6AA" sheet="1"/>
  <mergeCells count="3">
    <mergeCell ref="B5:D5"/>
    <mergeCell ref="B6:D6"/>
    <mergeCell ref="B1:G2"/>
  </mergeCells>
  <hyperlinks>
    <hyperlink ref="B1" r:id="rId1" display="Created by : Raj mangalam : Visit him : http://rajmanglam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3">
      <selection activeCell="I20" sqref="I20"/>
    </sheetView>
  </sheetViews>
  <sheetFormatPr defaultColWidth="9.140625" defaultRowHeight="15"/>
  <cols>
    <col min="1" max="1" width="4.7109375" style="0" customWidth="1"/>
    <col min="2" max="2" width="7.00390625" style="0" customWidth="1"/>
    <col min="4" max="4" width="10.28125" style="0" bestFit="1" customWidth="1"/>
    <col min="5" max="5" width="17.7109375" style="0" customWidth="1"/>
    <col min="6" max="6" width="18.7109375" style="0" customWidth="1"/>
    <col min="7" max="7" width="19.28125" style="0" customWidth="1"/>
  </cols>
  <sheetData>
    <row r="1" spans="2:7" ht="14.25">
      <c r="B1" s="83" t="s">
        <v>94</v>
      </c>
      <c r="C1" s="83"/>
      <c r="D1" s="83"/>
      <c r="E1" s="83"/>
      <c r="F1" s="83"/>
      <c r="G1" s="83"/>
    </row>
    <row r="2" spans="2:7" ht="15">
      <c r="B2" s="83"/>
      <c r="C2" s="83"/>
      <c r="D2" s="83"/>
      <c r="E2" s="83"/>
      <c r="F2" s="83"/>
      <c r="G2" s="83"/>
    </row>
    <row r="4" spans="1:7" ht="15">
      <c r="A4" s="116" t="s">
        <v>20</v>
      </c>
      <c r="B4" s="116"/>
      <c r="C4" s="116"/>
      <c r="D4" s="116"/>
      <c r="E4" s="116"/>
      <c r="F4" s="116"/>
      <c r="G4" s="116"/>
    </row>
    <row r="5" spans="1:7" ht="15">
      <c r="A5" s="107" t="s">
        <v>21</v>
      </c>
      <c r="B5" s="107"/>
      <c r="C5" s="107"/>
      <c r="D5" s="107"/>
      <c r="E5" s="107"/>
      <c r="F5" s="107"/>
      <c r="G5" s="107"/>
    </row>
    <row r="6" spans="1:7" ht="14.25">
      <c r="A6" s="11" t="s">
        <v>22</v>
      </c>
      <c r="B6" s="11"/>
      <c r="C6" s="11"/>
      <c r="D6" s="11"/>
      <c r="E6" s="11"/>
      <c r="F6" s="11"/>
      <c r="G6" s="11"/>
    </row>
    <row r="7" spans="1:7" ht="14.25">
      <c r="A7" s="117" t="s">
        <v>23</v>
      </c>
      <c r="B7" s="117"/>
      <c r="C7" s="117"/>
      <c r="D7" s="117"/>
      <c r="E7" s="117"/>
      <c r="F7" s="117"/>
      <c r="G7" s="117"/>
    </row>
    <row r="8" spans="1:7" ht="14.25">
      <c r="A8" s="110"/>
      <c r="B8" s="110"/>
      <c r="C8" s="110"/>
      <c r="D8" s="110"/>
      <c r="E8" s="110"/>
      <c r="F8" s="110"/>
      <c r="G8" s="110"/>
    </row>
    <row r="9" spans="1:7" ht="14.25">
      <c r="A9" s="65" t="s">
        <v>24</v>
      </c>
      <c r="B9" s="65"/>
      <c r="C9" s="65"/>
      <c r="D9" s="65"/>
      <c r="E9" s="65"/>
      <c r="F9" s="111" t="str">
        <f>data!C9</f>
        <v>RAJ MANGALAM</v>
      </c>
      <c r="G9" s="111"/>
    </row>
    <row r="10" spans="1:7" ht="14.25" customHeight="1">
      <c r="A10" s="112"/>
      <c r="B10" s="113"/>
      <c r="C10" s="113"/>
      <c r="D10" s="113"/>
      <c r="E10" s="114"/>
      <c r="F10" s="111" t="str">
        <f>data!C10</f>
        <v>SYNDICATE BANK</v>
      </c>
      <c r="G10" s="111"/>
    </row>
    <row r="11" spans="1:7" ht="14.25">
      <c r="A11" s="66" t="s">
        <v>25</v>
      </c>
      <c r="B11" s="67"/>
      <c r="C11" s="67"/>
      <c r="D11" s="67"/>
      <c r="E11" s="68"/>
      <c r="F11" s="111" t="str">
        <f>data!C11</f>
        <v>AOXPM3490F</v>
      </c>
      <c r="G11" s="111"/>
    </row>
    <row r="12" spans="1:7" ht="14.25">
      <c r="A12" s="65" t="s">
        <v>26</v>
      </c>
      <c r="B12" s="65"/>
      <c r="C12" s="65"/>
      <c r="D12" s="112"/>
      <c r="E12" s="114"/>
      <c r="F12" s="111" t="str">
        <f>data!E14</f>
        <v>Resident</v>
      </c>
      <c r="G12" s="111"/>
    </row>
    <row r="13" spans="1:9" ht="14.25" customHeight="1">
      <c r="A13" s="118" t="s">
        <v>82</v>
      </c>
      <c r="B13" s="118"/>
      <c r="C13" s="118"/>
      <c r="D13" s="118"/>
      <c r="E13" s="118"/>
      <c r="F13" s="118"/>
      <c r="G13" s="118"/>
      <c r="H13" s="64"/>
      <c r="I13" s="64"/>
    </row>
    <row r="14" spans="1:9" ht="40.5" customHeight="1">
      <c r="A14" s="118"/>
      <c r="B14" s="118"/>
      <c r="C14" s="118"/>
      <c r="D14" s="118"/>
      <c r="E14" s="118"/>
      <c r="F14" s="118"/>
      <c r="G14" s="118"/>
      <c r="H14" s="64"/>
      <c r="I14" s="64"/>
    </row>
    <row r="15" spans="1:7" ht="14.25">
      <c r="A15" s="12"/>
      <c r="B15" s="12"/>
      <c r="C15" s="12"/>
      <c r="D15" s="12"/>
      <c r="E15" s="12"/>
      <c r="F15" s="12"/>
      <c r="G15" s="30" t="s">
        <v>27</v>
      </c>
    </row>
    <row r="16" spans="1:7" ht="14.25">
      <c r="A16" s="12">
        <v>1</v>
      </c>
      <c r="B16" s="12" t="s">
        <v>28</v>
      </c>
      <c r="C16" s="110" t="s">
        <v>90</v>
      </c>
      <c r="D16" s="107"/>
      <c r="E16" s="107"/>
      <c r="F16" s="107"/>
      <c r="G16" s="30">
        <f>table!C14</f>
        <v>135619</v>
      </c>
    </row>
    <row r="17" spans="1:7" ht="14.25">
      <c r="A17" s="12"/>
      <c r="B17" s="12"/>
      <c r="C17" s="107"/>
      <c r="D17" s="107"/>
      <c r="E17" s="107"/>
      <c r="F17" s="107"/>
      <c r="G17" s="14"/>
    </row>
    <row r="18" spans="1:7" ht="14.25">
      <c r="A18" s="12"/>
      <c r="B18" s="12"/>
      <c r="C18" s="12"/>
      <c r="D18" s="12"/>
      <c r="E18" s="12"/>
      <c r="F18" s="12"/>
      <c r="G18" s="12"/>
    </row>
    <row r="19" spans="1:7" ht="14.25">
      <c r="A19" s="12"/>
      <c r="B19" s="12" t="s">
        <v>29</v>
      </c>
      <c r="C19" s="110" t="s">
        <v>91</v>
      </c>
      <c r="D19" s="107"/>
      <c r="E19" s="107"/>
      <c r="F19" s="107"/>
      <c r="G19" s="12"/>
    </row>
    <row r="20" spans="1:7" ht="14.25">
      <c r="A20" s="12"/>
      <c r="B20" s="12"/>
      <c r="C20" s="107"/>
      <c r="D20" s="107"/>
      <c r="E20" s="107"/>
      <c r="F20" s="107"/>
      <c r="G20" s="13" t="s">
        <v>30</v>
      </c>
    </row>
    <row r="21" spans="1:7" ht="14.25">
      <c r="A21" s="12"/>
      <c r="B21" s="12"/>
      <c r="C21" s="107"/>
      <c r="D21" s="107"/>
      <c r="E21" s="107"/>
      <c r="F21" s="107"/>
      <c r="G21" s="12"/>
    </row>
    <row r="22" spans="1:7" ht="14.25">
      <c r="A22" s="12"/>
      <c r="B22" s="12"/>
      <c r="C22" s="12"/>
      <c r="D22" s="12"/>
      <c r="E22" s="12"/>
      <c r="F22" s="12"/>
      <c r="G22" s="12"/>
    </row>
    <row r="23" spans="1:7" ht="14.25">
      <c r="A23" s="12"/>
      <c r="B23" s="12" t="s">
        <v>31</v>
      </c>
      <c r="C23" s="110" t="s">
        <v>32</v>
      </c>
      <c r="D23" s="107"/>
      <c r="E23" s="107"/>
      <c r="F23" s="107"/>
      <c r="G23" s="12"/>
    </row>
    <row r="24" spans="1:7" ht="14.25">
      <c r="A24" s="12"/>
      <c r="B24" s="12"/>
      <c r="C24" s="107"/>
      <c r="D24" s="107"/>
      <c r="E24" s="107"/>
      <c r="F24" s="107"/>
      <c r="G24" s="13" t="s">
        <v>30</v>
      </c>
    </row>
    <row r="25" spans="1:7" ht="14.25">
      <c r="A25" s="12"/>
      <c r="B25" s="12"/>
      <c r="C25" s="107"/>
      <c r="D25" s="107"/>
      <c r="E25" s="107"/>
      <c r="F25" s="107"/>
      <c r="G25" s="12"/>
    </row>
    <row r="26" spans="1:7" ht="14.25">
      <c r="A26" s="12"/>
      <c r="B26" s="12"/>
      <c r="C26" s="107"/>
      <c r="D26" s="107"/>
      <c r="E26" s="107"/>
      <c r="F26" s="107"/>
      <c r="G26" s="12"/>
    </row>
    <row r="27" spans="1:7" ht="14.25">
      <c r="A27" s="12"/>
      <c r="B27" s="12"/>
      <c r="C27" s="107"/>
      <c r="D27" s="107"/>
      <c r="E27" s="107"/>
      <c r="F27" s="107"/>
      <c r="G27" s="12"/>
    </row>
    <row r="28" spans="1:7" ht="14.25">
      <c r="A28" s="12"/>
      <c r="B28" s="12"/>
      <c r="C28" s="12"/>
      <c r="D28" s="12"/>
      <c r="E28" s="12"/>
      <c r="F28" s="12"/>
      <c r="G28" s="12"/>
    </row>
    <row r="29" spans="1:7" ht="14.25" customHeight="1">
      <c r="A29" s="12"/>
      <c r="B29" s="12" t="s">
        <v>33</v>
      </c>
      <c r="C29" s="110" t="s">
        <v>92</v>
      </c>
      <c r="D29" s="110"/>
      <c r="E29" s="110"/>
      <c r="F29" s="110"/>
      <c r="G29" s="13" t="s">
        <v>30</v>
      </c>
    </row>
    <row r="30" spans="1:7" ht="14.25">
      <c r="A30" s="12"/>
      <c r="B30" s="12"/>
      <c r="C30" s="110"/>
      <c r="D30" s="110"/>
      <c r="E30" s="110"/>
      <c r="F30" s="110"/>
      <c r="G30" s="12"/>
    </row>
    <row r="31" spans="1:7" ht="14.25">
      <c r="A31" s="12"/>
      <c r="B31" s="12"/>
      <c r="C31" s="110"/>
      <c r="D31" s="110"/>
      <c r="E31" s="110"/>
      <c r="F31" s="110"/>
      <c r="G31" s="12"/>
    </row>
    <row r="32" spans="1:7" ht="14.25">
      <c r="A32" s="12">
        <v>2</v>
      </c>
      <c r="B32" s="12"/>
      <c r="C32" s="12" t="s">
        <v>34</v>
      </c>
      <c r="D32" s="12"/>
      <c r="E32" s="12"/>
      <c r="F32" s="12"/>
      <c r="G32" s="12"/>
    </row>
    <row r="33" spans="1:7" ht="14.25">
      <c r="A33" s="12"/>
      <c r="B33" s="12"/>
      <c r="C33" s="12" t="s">
        <v>35</v>
      </c>
      <c r="D33" s="12"/>
      <c r="E33" s="12"/>
      <c r="F33" s="12"/>
      <c r="G33" s="12"/>
    </row>
    <row r="34" spans="1:7" ht="14.25">
      <c r="A34" s="12"/>
      <c r="B34" s="12"/>
      <c r="C34" s="12"/>
      <c r="D34" s="12"/>
      <c r="E34" s="12"/>
      <c r="F34" s="12"/>
      <c r="G34" s="12"/>
    </row>
    <row r="35" spans="1:7" ht="14.25">
      <c r="A35" s="12"/>
      <c r="B35" s="12"/>
      <c r="C35" s="12"/>
      <c r="D35" s="12"/>
      <c r="E35" s="12"/>
      <c r="F35" s="111"/>
      <c r="G35" s="111"/>
    </row>
    <row r="36" spans="1:7" ht="14.25">
      <c r="A36" s="12"/>
      <c r="B36" s="12"/>
      <c r="C36" s="12"/>
      <c r="D36" s="12"/>
      <c r="E36" s="12"/>
      <c r="F36" s="111"/>
      <c r="G36" s="111"/>
    </row>
    <row r="37" spans="1:7" ht="14.25">
      <c r="A37" s="12"/>
      <c r="B37" s="12"/>
      <c r="C37" s="12"/>
      <c r="D37" s="12"/>
      <c r="E37" s="12"/>
      <c r="F37" s="116" t="s">
        <v>36</v>
      </c>
      <c r="G37" s="116"/>
    </row>
    <row r="38" spans="1:7" ht="14.25">
      <c r="A38" s="12"/>
      <c r="B38" s="12"/>
      <c r="C38" s="12"/>
      <c r="D38" s="12"/>
      <c r="E38" s="12"/>
      <c r="F38" s="12"/>
      <c r="G38" s="12"/>
    </row>
    <row r="39" spans="1:7" ht="14.25">
      <c r="A39" s="116" t="s">
        <v>37</v>
      </c>
      <c r="B39" s="116"/>
      <c r="C39" s="116"/>
      <c r="D39" s="116"/>
      <c r="E39" s="116"/>
      <c r="F39" s="116"/>
      <c r="G39" s="116"/>
    </row>
    <row r="40" spans="1:7" ht="14.25">
      <c r="A40" s="12"/>
      <c r="B40" s="12"/>
      <c r="C40" s="12"/>
      <c r="D40" s="12"/>
      <c r="E40" s="12"/>
      <c r="F40" s="12"/>
      <c r="G40" s="12"/>
    </row>
    <row r="41" spans="1:7" ht="14.25">
      <c r="A41" s="15"/>
      <c r="B41" s="16" t="s">
        <v>38</v>
      </c>
      <c r="C41" s="115" t="str">
        <f>data!C9</f>
        <v>RAJ MANGALAM</v>
      </c>
      <c r="D41" s="115"/>
      <c r="E41" s="115"/>
      <c r="F41" s="12" t="s">
        <v>39</v>
      </c>
      <c r="G41" s="12"/>
    </row>
    <row r="42" spans="1:7" ht="14.25">
      <c r="A42" s="12"/>
      <c r="B42" s="17" t="s">
        <v>40</v>
      </c>
      <c r="C42" s="12"/>
      <c r="D42" s="12"/>
      <c r="E42" s="12"/>
      <c r="F42" s="12"/>
      <c r="G42" s="12"/>
    </row>
    <row r="43" spans="1:7" ht="14.25">
      <c r="A43" s="12"/>
      <c r="B43" s="12"/>
      <c r="C43" s="12"/>
      <c r="D43" s="12"/>
      <c r="E43" s="12"/>
      <c r="F43" s="12"/>
      <c r="G43" s="12"/>
    </row>
    <row r="44" spans="1:7" ht="14.25">
      <c r="A44" s="12"/>
      <c r="B44" s="107" t="s">
        <v>83</v>
      </c>
      <c r="C44" s="107"/>
      <c r="D44" s="107"/>
      <c r="E44" s="107"/>
      <c r="F44" s="12"/>
      <c r="G44" s="12"/>
    </row>
    <row r="45" spans="1:7" ht="14.25">
      <c r="A45" s="12"/>
      <c r="B45" s="12"/>
      <c r="C45" s="12"/>
      <c r="D45" s="12"/>
      <c r="E45" s="12"/>
      <c r="F45" s="12"/>
      <c r="G45" s="12"/>
    </row>
    <row r="46" spans="1:7" ht="14.25">
      <c r="A46" s="12"/>
      <c r="B46" s="69" t="s">
        <v>41</v>
      </c>
      <c r="C46" s="108"/>
      <c r="D46" s="109"/>
      <c r="E46" s="12"/>
      <c r="F46" s="12"/>
      <c r="G46" s="12"/>
    </row>
    <row r="47" spans="1:7" ht="14.25">
      <c r="A47" s="12"/>
      <c r="B47" s="69" t="s">
        <v>42</v>
      </c>
      <c r="C47" s="108"/>
      <c r="D47" s="109"/>
      <c r="E47" s="12"/>
      <c r="F47" s="12"/>
      <c r="G47" s="12"/>
    </row>
  </sheetData>
  <sheetProtection password="F6AA" sheet="1"/>
  <mergeCells count="23">
    <mergeCell ref="A4:G4"/>
    <mergeCell ref="A5:G5"/>
    <mergeCell ref="A7:G7"/>
    <mergeCell ref="A8:G8"/>
    <mergeCell ref="F37:G37"/>
    <mergeCell ref="A39:G39"/>
    <mergeCell ref="A13:G14"/>
    <mergeCell ref="F11:G11"/>
    <mergeCell ref="F12:G12"/>
    <mergeCell ref="F10:G10"/>
    <mergeCell ref="A10:E10"/>
    <mergeCell ref="D12:E12"/>
    <mergeCell ref="C41:E41"/>
    <mergeCell ref="B44:E44"/>
    <mergeCell ref="C46:D46"/>
    <mergeCell ref="C47:D47"/>
    <mergeCell ref="B1:G2"/>
    <mergeCell ref="C16:F17"/>
    <mergeCell ref="C19:F21"/>
    <mergeCell ref="C23:F27"/>
    <mergeCell ref="C29:F31"/>
    <mergeCell ref="F35:G36"/>
    <mergeCell ref="F9:G9"/>
  </mergeCells>
  <hyperlinks>
    <hyperlink ref="B1" r:id="rId1" display="Created by : Raj mangalam : Visit him : http://rajmanglam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cp:lastPrinted>2016-02-17T07:02:38Z</cp:lastPrinted>
  <dcterms:created xsi:type="dcterms:W3CDTF">2016-02-16T09:43:17Z</dcterms:created>
  <dcterms:modified xsi:type="dcterms:W3CDTF">2016-02-17T07:32:43Z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